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Virginia 2023\"/>
    </mc:Choice>
  </mc:AlternateContent>
  <xr:revisionPtr revIDLastSave="0" documentId="13_ncr:1_{7042AF55-DEE0-4A42-B828-9EC710AEEE18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Virginia Adult Rankings 2023" sheetId="1" r:id="rId1"/>
    <sheet name="Andy Slade" sheetId="64" r:id="rId2"/>
    <sheet name="Annette Rowe" sheetId="43" r:id="rId3"/>
    <sheet name="Arthur Cole" sheetId="16" r:id="rId4"/>
    <sheet name="Arville Shultz" sheetId="57" r:id="rId5"/>
    <sheet name="Bill Dooley" sheetId="37" r:id="rId6"/>
    <sheet name="Bill Myers" sheetId="17" r:id="rId7"/>
    <sheet name="Bill Simmons" sheetId="38" r:id="rId8"/>
    <sheet name="Billy Miller" sheetId="23" r:id="rId9"/>
    <sheet name="Bruce Cameron" sheetId="6" r:id="rId10"/>
    <sheet name="Bruce Postialwait" sheetId="36" r:id="rId11"/>
    <sheet name="Charles Miller" sheetId="20" r:id="rId12"/>
    <sheet name="Charles Span" sheetId="62" r:id="rId13"/>
    <sheet name="Chuck Miller" sheetId="25" r:id="rId14"/>
    <sheet name="Chuck Morrell" sheetId="33" r:id="rId15"/>
    <sheet name="Claude Pennington" sheetId="15" r:id="rId16"/>
    <sheet name="Clay Cantrell" sheetId="63" r:id="rId17"/>
    <sheet name="Cody Dockery" sheetId="24" r:id="rId18"/>
    <sheet name="Craig Bailey" sheetId="7" r:id="rId19"/>
    <sheet name="Dale Cauthen" sheetId="49" r:id="rId20"/>
    <sheet name="Dale Taft" sheetId="46" r:id="rId21"/>
    <sheet name="Danny Sissom" sheetId="26" r:id="rId22"/>
    <sheet name="Dave Randolph" sheetId="50" r:id="rId23"/>
    <sheet name="David Jennings" sheetId="13" r:id="rId24"/>
    <sheet name="David Renfroe" sheetId="42" r:id="rId25"/>
    <sheet name="Dean Ackman" sheetId="40" r:id="rId26"/>
    <sheet name="Del Smith" sheetId="44" r:id="rId27"/>
    <sheet name="Don Kowalsky" sheetId="32" r:id="rId28"/>
    <sheet name="Ethan Pennington" sheetId="30" r:id="rId29"/>
    <sheet name="Fred Lotts" sheetId="58" r:id="rId30"/>
    <sheet name="Gary Gallion" sheetId="5" r:id="rId31"/>
    <sheet name="Jason Frymier" sheetId="28" r:id="rId32"/>
    <sheet name="Jason Rasnake" sheetId="53" r:id="rId33"/>
    <sheet name="Jay Boyd" sheetId="14" r:id="rId34"/>
    <sheet name="Jeff Kite" sheetId="48" r:id="rId35"/>
    <sheet name="Jeff Lewis" sheetId="56" r:id="rId36"/>
    <sheet name="Jim Parker" sheetId="29" r:id="rId37"/>
    <sheet name="John Johnson" sheetId="54" r:id="rId38"/>
    <sheet name="Judy Gallion" sheetId="8" r:id="rId39"/>
    <sheet name="Ken Mix" sheetId="4" r:id="rId40"/>
    <sheet name="Lacey Allman" sheetId="45" r:id="rId41"/>
    <sheet name="Leo Boerne" sheetId="10" r:id="rId42"/>
    <sheet name="Leo Maaoia" sheetId="39" r:id="rId43"/>
    <sheet name="Marise Maaoia" sheetId="35" r:id="rId44"/>
    <sheet name="Matt McConnell" sheetId="55" r:id="rId45"/>
    <sheet name="Matthew Tignor" sheetId="21" r:id="rId46"/>
    <sheet name="Mike Rorer" sheetId="11" r:id="rId47"/>
    <sheet name="Mingo Harkness" sheetId="3" r:id="rId48"/>
    <sheet name="Patrick Driscoll" sheetId="9" r:id="rId49"/>
    <sheet name="Richard Lightfoot" sheetId="41" r:id="rId50"/>
    <sheet name="Robert Tyree" sheetId="27" r:id="rId51"/>
    <sheet name="Roger Foshee" sheetId="18" r:id="rId52"/>
    <sheet name="Russ Peters" sheetId="19" r:id="rId53"/>
    <sheet name="Sarah Lotts" sheetId="59" r:id="rId54"/>
    <sheet name="Scott Haskins" sheetId="61" r:id="rId55"/>
    <sheet name="Shawn Hudson" sheetId="52" r:id="rId56"/>
    <sheet name="Sherman White" sheetId="31" r:id="rId57"/>
    <sheet name="Stanley Canter" sheetId="47" r:id="rId58"/>
    <sheet name="Steve Bates" sheetId="34" r:id="rId59"/>
    <sheet name="Steve Pennington" sheetId="12" r:id="rId60"/>
    <sheet name="TJ Buckley" sheetId="60" r:id="rId61"/>
    <sheet name="Tom Tignor" sheetId="22" r:id="rId62"/>
    <sheet name="Valarie Miller" sheetId="51" r:id="rId63"/>
  </sheets>
  <externalReferences>
    <externalReference r:id="rId6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1" l="1"/>
  <c r="G65" i="1"/>
  <c r="F65" i="1"/>
  <c r="E65" i="1"/>
  <c r="D65" i="1"/>
  <c r="N4" i="64"/>
  <c r="L4" i="64"/>
  <c r="K4" i="64"/>
  <c r="H108" i="1"/>
  <c r="G108" i="1"/>
  <c r="F108" i="1"/>
  <c r="E108" i="1"/>
  <c r="D108" i="1"/>
  <c r="N10" i="62"/>
  <c r="L10" i="62"/>
  <c r="M10" i="62" s="1"/>
  <c r="O10" i="62" s="1"/>
  <c r="K10" i="62"/>
  <c r="N27" i="8"/>
  <c r="G91" i="1" s="1"/>
  <c r="L27" i="8"/>
  <c r="E91" i="1" s="1"/>
  <c r="K27" i="8"/>
  <c r="D91" i="1" s="1"/>
  <c r="G56" i="1"/>
  <c r="E56" i="1"/>
  <c r="H67" i="1"/>
  <c r="G67" i="1"/>
  <c r="F67" i="1"/>
  <c r="E67" i="1"/>
  <c r="D67" i="1"/>
  <c r="N4" i="63"/>
  <c r="L4" i="63"/>
  <c r="M4" i="63" s="1"/>
  <c r="O4" i="63" s="1"/>
  <c r="K4" i="63"/>
  <c r="H74" i="1"/>
  <c r="G74" i="1"/>
  <c r="F74" i="1"/>
  <c r="E74" i="1"/>
  <c r="D74" i="1"/>
  <c r="N4" i="62"/>
  <c r="L4" i="62"/>
  <c r="M4" i="62" s="1"/>
  <c r="O4" i="62" s="1"/>
  <c r="K4" i="62"/>
  <c r="H85" i="1"/>
  <c r="G85" i="1"/>
  <c r="F85" i="1"/>
  <c r="E85" i="1"/>
  <c r="D85" i="1"/>
  <c r="H83" i="1"/>
  <c r="G83" i="1"/>
  <c r="F83" i="1"/>
  <c r="E83" i="1"/>
  <c r="D83" i="1"/>
  <c r="H84" i="1"/>
  <c r="G84" i="1"/>
  <c r="F84" i="1"/>
  <c r="E84" i="1"/>
  <c r="D84" i="1"/>
  <c r="H75" i="1"/>
  <c r="H70" i="1"/>
  <c r="G75" i="1"/>
  <c r="G70" i="1"/>
  <c r="F75" i="1"/>
  <c r="F70" i="1"/>
  <c r="E75" i="1"/>
  <c r="E70" i="1"/>
  <c r="D75" i="1"/>
  <c r="D70" i="1"/>
  <c r="N4" i="61"/>
  <c r="L4" i="61"/>
  <c r="K4" i="61"/>
  <c r="N4" i="60"/>
  <c r="L4" i="60"/>
  <c r="K4" i="60"/>
  <c r="N5" i="59"/>
  <c r="G45" i="1" s="1"/>
  <c r="L5" i="59"/>
  <c r="E45" i="1" s="1"/>
  <c r="K5" i="59"/>
  <c r="D45" i="1" s="1"/>
  <c r="G19" i="1"/>
  <c r="E19" i="1"/>
  <c r="N5" i="58"/>
  <c r="L5" i="58"/>
  <c r="K5" i="58"/>
  <c r="D19" i="1" s="1"/>
  <c r="N22" i="13"/>
  <c r="G89" i="1" s="1"/>
  <c r="L22" i="13"/>
  <c r="E89" i="1" s="1"/>
  <c r="K22" i="13"/>
  <c r="D89" i="1" s="1"/>
  <c r="H94" i="1"/>
  <c r="G94" i="1"/>
  <c r="F94" i="1"/>
  <c r="E94" i="1"/>
  <c r="D94" i="1"/>
  <c r="N4" i="57"/>
  <c r="L4" i="57"/>
  <c r="K4" i="57"/>
  <c r="N13" i="12"/>
  <c r="G59" i="1" s="1"/>
  <c r="L13" i="12"/>
  <c r="E59" i="1" s="1"/>
  <c r="K13" i="12"/>
  <c r="D59" i="1" s="1"/>
  <c r="G15" i="1"/>
  <c r="N20" i="21"/>
  <c r="G21" i="1" s="1"/>
  <c r="L20" i="21"/>
  <c r="E21" i="1" s="1"/>
  <c r="K20" i="21"/>
  <c r="D21" i="1" s="1"/>
  <c r="N15" i="20"/>
  <c r="G105" i="1" s="1"/>
  <c r="L15" i="20"/>
  <c r="E105" i="1" s="1"/>
  <c r="K15" i="20"/>
  <c r="D105" i="1" s="1"/>
  <c r="H20" i="1"/>
  <c r="G20" i="1"/>
  <c r="F20" i="1"/>
  <c r="E20" i="1"/>
  <c r="D20" i="1"/>
  <c r="N4" i="56"/>
  <c r="L4" i="56"/>
  <c r="K4" i="56"/>
  <c r="N18" i="47"/>
  <c r="G9" i="1" s="1"/>
  <c r="L18" i="47"/>
  <c r="M18" i="47" s="1"/>
  <c r="K18" i="47"/>
  <c r="D9" i="1" s="1"/>
  <c r="H73" i="1"/>
  <c r="G73" i="1"/>
  <c r="F73" i="1"/>
  <c r="E73" i="1"/>
  <c r="D73" i="1"/>
  <c r="N4" i="55"/>
  <c r="L4" i="55"/>
  <c r="K4" i="55"/>
  <c r="N6" i="54"/>
  <c r="G61" i="1" s="1"/>
  <c r="L6" i="54"/>
  <c r="E61" i="1" s="1"/>
  <c r="K6" i="54"/>
  <c r="D61" i="1" s="1"/>
  <c r="H68" i="1"/>
  <c r="G68" i="1"/>
  <c r="F68" i="1"/>
  <c r="E68" i="1"/>
  <c r="D68" i="1"/>
  <c r="N4" i="53"/>
  <c r="L4" i="53"/>
  <c r="M4" i="53" s="1"/>
  <c r="O4" i="53" s="1"/>
  <c r="K4" i="53"/>
  <c r="N7" i="52"/>
  <c r="G54" i="1" s="1"/>
  <c r="L7" i="52"/>
  <c r="E54" i="1" s="1"/>
  <c r="K7" i="52"/>
  <c r="D54" i="1" s="1"/>
  <c r="N22" i="25"/>
  <c r="G71" i="1" s="1"/>
  <c r="L22" i="25"/>
  <c r="E71" i="1" s="1"/>
  <c r="K22" i="25"/>
  <c r="D71" i="1" s="1"/>
  <c r="N7" i="51"/>
  <c r="G107" i="1" s="1"/>
  <c r="L7" i="51"/>
  <c r="K7" i="51"/>
  <c r="D107" i="1" s="1"/>
  <c r="N13" i="49"/>
  <c r="G106" i="1" s="1"/>
  <c r="L13" i="49"/>
  <c r="E106" i="1" s="1"/>
  <c r="K13" i="49"/>
  <c r="D106" i="1" s="1"/>
  <c r="N13" i="13"/>
  <c r="G60" i="1" s="1"/>
  <c r="L13" i="13"/>
  <c r="E60" i="1" s="1"/>
  <c r="K13" i="13"/>
  <c r="D60" i="1" s="1"/>
  <c r="N17" i="18"/>
  <c r="G63" i="1" s="1"/>
  <c r="L17" i="18"/>
  <c r="K17" i="18"/>
  <c r="D63" i="1" s="1"/>
  <c r="N5" i="50"/>
  <c r="G28" i="1" s="1"/>
  <c r="L5" i="50"/>
  <c r="E28" i="1" s="1"/>
  <c r="K5" i="50"/>
  <c r="D28" i="1" s="1"/>
  <c r="N15" i="23"/>
  <c r="G30" i="1" s="1"/>
  <c r="L15" i="23"/>
  <c r="E30" i="1" s="1"/>
  <c r="K15" i="23"/>
  <c r="D30" i="1" s="1"/>
  <c r="N23" i="4"/>
  <c r="G92" i="1" s="1"/>
  <c r="L23" i="4"/>
  <c r="E92" i="1" s="1"/>
  <c r="K23" i="4"/>
  <c r="D92" i="1" s="1"/>
  <c r="N15" i="21"/>
  <c r="G58" i="1" s="1"/>
  <c r="L15" i="21"/>
  <c r="E58" i="1" s="1"/>
  <c r="K15" i="21"/>
  <c r="D58" i="1" s="1"/>
  <c r="N4" i="49"/>
  <c r="G93" i="1" s="1"/>
  <c r="L4" i="49"/>
  <c r="E93" i="1" s="1"/>
  <c r="K4" i="49"/>
  <c r="D93" i="1" s="1"/>
  <c r="N8" i="48"/>
  <c r="G88" i="1" s="1"/>
  <c r="L8" i="48"/>
  <c r="E88" i="1" s="1"/>
  <c r="K8" i="48"/>
  <c r="D88" i="1" s="1"/>
  <c r="N9" i="47"/>
  <c r="G82" i="1" s="1"/>
  <c r="L9" i="47"/>
  <c r="K9" i="47"/>
  <c r="D82" i="1" s="1"/>
  <c r="N5" i="46"/>
  <c r="G62" i="1" s="1"/>
  <c r="L5" i="46"/>
  <c r="E62" i="1" s="1"/>
  <c r="K5" i="46"/>
  <c r="D62" i="1" s="1"/>
  <c r="H44" i="1"/>
  <c r="G44" i="1"/>
  <c r="F44" i="1"/>
  <c r="E44" i="1"/>
  <c r="D44" i="1"/>
  <c r="N4" i="45"/>
  <c r="L4" i="45"/>
  <c r="K4" i="45"/>
  <c r="H42" i="1"/>
  <c r="G42" i="1"/>
  <c r="F42" i="1"/>
  <c r="E42" i="1"/>
  <c r="D42" i="1"/>
  <c r="N4" i="44"/>
  <c r="L4" i="44"/>
  <c r="K4" i="44"/>
  <c r="H41" i="1"/>
  <c r="G41" i="1"/>
  <c r="F41" i="1"/>
  <c r="E41" i="1"/>
  <c r="D41" i="1"/>
  <c r="N4" i="43"/>
  <c r="L4" i="43"/>
  <c r="K4" i="43"/>
  <c r="H40" i="1"/>
  <c r="G40" i="1"/>
  <c r="F40" i="1"/>
  <c r="E40" i="1"/>
  <c r="D40" i="1"/>
  <c r="N4" i="42"/>
  <c r="L4" i="42"/>
  <c r="K4" i="42"/>
  <c r="H39" i="1"/>
  <c r="G39" i="1"/>
  <c r="F39" i="1"/>
  <c r="E39" i="1"/>
  <c r="D39" i="1"/>
  <c r="N4" i="41"/>
  <c r="L4" i="41"/>
  <c r="M4" i="41" s="1"/>
  <c r="O4" i="41" s="1"/>
  <c r="K4" i="41"/>
  <c r="H38" i="1"/>
  <c r="G38" i="1"/>
  <c r="F38" i="1"/>
  <c r="E38" i="1"/>
  <c r="D38" i="1"/>
  <c r="N4" i="40"/>
  <c r="L4" i="40"/>
  <c r="K4" i="40"/>
  <c r="M4" i="40" s="1"/>
  <c r="O4" i="40" s="1"/>
  <c r="H37" i="1"/>
  <c r="G37" i="1"/>
  <c r="F37" i="1"/>
  <c r="E37" i="1"/>
  <c r="D37" i="1"/>
  <c r="N4" i="39"/>
  <c r="L4" i="39"/>
  <c r="K4" i="39"/>
  <c r="H36" i="1"/>
  <c r="G36" i="1"/>
  <c r="F36" i="1"/>
  <c r="E36" i="1"/>
  <c r="D36" i="1"/>
  <c r="N4" i="38"/>
  <c r="L4" i="38"/>
  <c r="K4" i="38"/>
  <c r="H35" i="1"/>
  <c r="G35" i="1"/>
  <c r="F35" i="1"/>
  <c r="E35" i="1"/>
  <c r="D35" i="1"/>
  <c r="N4" i="37"/>
  <c r="L4" i="37"/>
  <c r="M4" i="37" s="1"/>
  <c r="O4" i="37" s="1"/>
  <c r="K4" i="37"/>
  <c r="H34" i="1"/>
  <c r="G34" i="1"/>
  <c r="F34" i="1"/>
  <c r="E34" i="1"/>
  <c r="D34" i="1"/>
  <c r="N4" i="36"/>
  <c r="L4" i="36"/>
  <c r="K4" i="36"/>
  <c r="H32" i="1"/>
  <c r="G32" i="1"/>
  <c r="F32" i="1"/>
  <c r="E32" i="1"/>
  <c r="D32" i="1"/>
  <c r="N4" i="35"/>
  <c r="L4" i="35"/>
  <c r="M4" i="35" s="1"/>
  <c r="O4" i="35" s="1"/>
  <c r="K4" i="35"/>
  <c r="H31" i="1"/>
  <c r="G31" i="1"/>
  <c r="F31" i="1"/>
  <c r="E31" i="1"/>
  <c r="D31" i="1"/>
  <c r="N4" i="34"/>
  <c r="L4" i="34"/>
  <c r="K4" i="34"/>
  <c r="N10" i="33"/>
  <c r="G8" i="1" s="1"/>
  <c r="L10" i="33"/>
  <c r="K10" i="33"/>
  <c r="D8" i="1" s="1"/>
  <c r="N7" i="32"/>
  <c r="G17" i="1" s="1"/>
  <c r="L7" i="32"/>
  <c r="E17" i="1" s="1"/>
  <c r="K7" i="32"/>
  <c r="D17" i="1" s="1"/>
  <c r="H26" i="1"/>
  <c r="G26" i="1"/>
  <c r="F26" i="1"/>
  <c r="E26" i="1"/>
  <c r="D26" i="1"/>
  <c r="H25" i="1"/>
  <c r="G25" i="1"/>
  <c r="F25" i="1"/>
  <c r="E25" i="1"/>
  <c r="D25" i="1"/>
  <c r="N4" i="31"/>
  <c r="L4" i="31"/>
  <c r="K4" i="31"/>
  <c r="N4" i="30"/>
  <c r="L4" i="30"/>
  <c r="K4" i="30"/>
  <c r="H29" i="1"/>
  <c r="G29" i="1"/>
  <c r="F29" i="1"/>
  <c r="E29" i="1"/>
  <c r="D29" i="1"/>
  <c r="N4" i="29"/>
  <c r="L4" i="29"/>
  <c r="K4" i="29"/>
  <c r="E24" i="1"/>
  <c r="N4" i="28"/>
  <c r="G24" i="1" s="1"/>
  <c r="L4" i="28"/>
  <c r="K4" i="28"/>
  <c r="D24" i="1" s="1"/>
  <c r="N19" i="8"/>
  <c r="G23" i="1" s="1"/>
  <c r="L19" i="8"/>
  <c r="E23" i="1" s="1"/>
  <c r="K19" i="8"/>
  <c r="D23" i="1" s="1"/>
  <c r="N18" i="16"/>
  <c r="G66" i="1" s="1"/>
  <c r="L18" i="16"/>
  <c r="E66" i="1" s="1"/>
  <c r="K18" i="16"/>
  <c r="D66" i="1" s="1"/>
  <c r="N25" i="24"/>
  <c r="G55" i="1" s="1"/>
  <c r="L25" i="24"/>
  <c r="E55" i="1" s="1"/>
  <c r="K25" i="24"/>
  <c r="D55" i="1" s="1"/>
  <c r="H64" i="1"/>
  <c r="G64" i="1"/>
  <c r="F64" i="1"/>
  <c r="E64" i="1"/>
  <c r="D64" i="1"/>
  <c r="N4" i="27"/>
  <c r="L4" i="27"/>
  <c r="M4" i="27" s="1"/>
  <c r="O4" i="27" s="1"/>
  <c r="K4" i="27"/>
  <c r="N16" i="4"/>
  <c r="G72" i="1" s="1"/>
  <c r="L16" i="4"/>
  <c r="E72" i="1" s="1"/>
  <c r="K16" i="4"/>
  <c r="D72" i="1" s="1"/>
  <c r="N17" i="7"/>
  <c r="G33" i="1" s="1"/>
  <c r="L17" i="7"/>
  <c r="E33" i="1" s="1"/>
  <c r="K17" i="7"/>
  <c r="D33" i="1" s="1"/>
  <c r="L3" i="21"/>
  <c r="L7" i="21" s="1"/>
  <c r="E90" i="1" s="1"/>
  <c r="K3" i="21"/>
  <c r="M3" i="21" s="1"/>
  <c r="O3" i="21" s="1"/>
  <c r="L3" i="22"/>
  <c r="K3" i="22"/>
  <c r="K8" i="22" s="1"/>
  <c r="L3" i="20"/>
  <c r="K3" i="20"/>
  <c r="K9" i="20" s="1"/>
  <c r="H22" i="1"/>
  <c r="G22" i="1"/>
  <c r="F22" i="1"/>
  <c r="E22" i="1"/>
  <c r="D22" i="1"/>
  <c r="N4" i="26"/>
  <c r="L4" i="26"/>
  <c r="K4" i="26"/>
  <c r="N16" i="25"/>
  <c r="G101" i="1" s="1"/>
  <c r="L16" i="25"/>
  <c r="E101" i="1" s="1"/>
  <c r="K16" i="25"/>
  <c r="D101" i="1" s="1"/>
  <c r="N14" i="24"/>
  <c r="G102" i="1" s="1"/>
  <c r="L14" i="24"/>
  <c r="E102" i="1" s="1"/>
  <c r="K14" i="24"/>
  <c r="D102" i="1" s="1"/>
  <c r="N9" i="23"/>
  <c r="L9" i="23"/>
  <c r="K9" i="23"/>
  <c r="N8" i="22"/>
  <c r="N7" i="21"/>
  <c r="G90" i="1" s="1"/>
  <c r="N9" i="20"/>
  <c r="H46" i="1"/>
  <c r="G46" i="1"/>
  <c r="F46" i="1"/>
  <c r="E46" i="1"/>
  <c r="D46" i="1"/>
  <c r="N4" i="19"/>
  <c r="L4" i="19"/>
  <c r="K4" i="19"/>
  <c r="N11" i="18"/>
  <c r="G14" i="1" s="1"/>
  <c r="L11" i="18"/>
  <c r="E14" i="1" s="1"/>
  <c r="K11" i="18"/>
  <c r="D14" i="1" s="1"/>
  <c r="H43" i="1"/>
  <c r="G43" i="1"/>
  <c r="F43" i="1"/>
  <c r="E43" i="1"/>
  <c r="D43" i="1"/>
  <c r="N4" i="17"/>
  <c r="L4" i="17"/>
  <c r="K4" i="17"/>
  <c r="N11" i="16"/>
  <c r="L11" i="16"/>
  <c r="E15" i="1" s="1"/>
  <c r="K11" i="16"/>
  <c r="D15" i="1" s="1"/>
  <c r="N12" i="15"/>
  <c r="G11" i="1" s="1"/>
  <c r="L12" i="15"/>
  <c r="E11" i="1" s="1"/>
  <c r="K12" i="15"/>
  <c r="D11" i="1" s="1"/>
  <c r="N20" i="14"/>
  <c r="G7" i="1" s="1"/>
  <c r="L20" i="14"/>
  <c r="E7" i="1" s="1"/>
  <c r="K20" i="14"/>
  <c r="D7" i="1" s="1"/>
  <c r="N5" i="13"/>
  <c r="G27" i="1" s="1"/>
  <c r="L5" i="13"/>
  <c r="K5" i="13"/>
  <c r="D27" i="1" s="1"/>
  <c r="N6" i="12"/>
  <c r="G18" i="1" s="1"/>
  <c r="L6" i="12"/>
  <c r="K6" i="12"/>
  <c r="D18" i="1" s="1"/>
  <c r="N13" i="11"/>
  <c r="G103" i="1" s="1"/>
  <c r="L13" i="11"/>
  <c r="E103" i="1" s="1"/>
  <c r="K13" i="11"/>
  <c r="D103" i="1" s="1"/>
  <c r="N10" i="10"/>
  <c r="G86" i="1" s="1"/>
  <c r="L10" i="10"/>
  <c r="E86" i="1" s="1"/>
  <c r="K10" i="10"/>
  <c r="D86" i="1" s="1"/>
  <c r="N5" i="9"/>
  <c r="G69" i="1" s="1"/>
  <c r="L5" i="9"/>
  <c r="E69" i="1" s="1"/>
  <c r="K5" i="9"/>
  <c r="D69" i="1" s="1"/>
  <c r="N13" i="8"/>
  <c r="G53" i="1" s="1"/>
  <c r="L13" i="8"/>
  <c r="E53" i="1" s="1"/>
  <c r="K13" i="8"/>
  <c r="D53" i="1" s="1"/>
  <c r="N10" i="7"/>
  <c r="L10" i="7"/>
  <c r="K10" i="7"/>
  <c r="D56" i="1" s="1"/>
  <c r="N13" i="6"/>
  <c r="G10" i="1" s="1"/>
  <c r="L13" i="6"/>
  <c r="E10" i="1" s="1"/>
  <c r="K13" i="6"/>
  <c r="D10" i="1" s="1"/>
  <c r="N17" i="5"/>
  <c r="G6" i="1" s="1"/>
  <c r="L17" i="5"/>
  <c r="E6" i="1" s="1"/>
  <c r="K17" i="5"/>
  <c r="D6" i="1" s="1"/>
  <c r="N10" i="4"/>
  <c r="G13" i="1" s="1"/>
  <c r="L10" i="4"/>
  <c r="E13" i="1" s="1"/>
  <c r="K10" i="4"/>
  <c r="D13" i="1" s="1"/>
  <c r="N15" i="3"/>
  <c r="G12" i="1" s="1"/>
  <c r="L15" i="3"/>
  <c r="E12" i="1" s="1"/>
  <c r="K15" i="3"/>
  <c r="D12" i="1" s="1"/>
  <c r="M4" i="64" l="1"/>
  <c r="O4" i="64" s="1"/>
  <c r="M27" i="8"/>
  <c r="M22" i="13"/>
  <c r="O18" i="47"/>
  <c r="H9" i="1" s="1"/>
  <c r="M4" i="61"/>
  <c r="O4" i="61" s="1"/>
  <c r="M4" i="60"/>
  <c r="O4" i="60" s="1"/>
  <c r="M5" i="59"/>
  <c r="M5" i="58"/>
  <c r="M4" i="57"/>
  <c r="O4" i="57" s="1"/>
  <c r="M5" i="13"/>
  <c r="O5" i="13" s="1"/>
  <c r="H27" i="1" s="1"/>
  <c r="M13" i="12"/>
  <c r="M7" i="51"/>
  <c r="F107" i="1" s="1"/>
  <c r="E107" i="1"/>
  <c r="E9" i="1"/>
  <c r="F9" i="1"/>
  <c r="M17" i="18"/>
  <c r="O17" i="18" s="1"/>
  <c r="H63" i="1" s="1"/>
  <c r="M6" i="12"/>
  <c r="O6" i="12" s="1"/>
  <c r="H18" i="1" s="1"/>
  <c r="E18" i="1"/>
  <c r="M20" i="21"/>
  <c r="M15" i="20"/>
  <c r="M4" i="56"/>
  <c r="O4" i="56" s="1"/>
  <c r="M10" i="33"/>
  <c r="O10" i="33" s="1"/>
  <c r="H8" i="1" s="1"/>
  <c r="M9" i="47"/>
  <c r="O9" i="47" s="1"/>
  <c r="H82" i="1" s="1"/>
  <c r="M4" i="55"/>
  <c r="O4" i="55" s="1"/>
  <c r="M6" i="54"/>
  <c r="M7" i="52"/>
  <c r="M22" i="25"/>
  <c r="E63" i="1"/>
  <c r="O7" i="51"/>
  <c r="H107" i="1" s="1"/>
  <c r="M13" i="49"/>
  <c r="M13" i="13"/>
  <c r="M5" i="50"/>
  <c r="M15" i="23"/>
  <c r="M23" i="4"/>
  <c r="M3" i="22"/>
  <c r="O3" i="22" s="1"/>
  <c r="E82" i="1"/>
  <c r="M15" i="21"/>
  <c r="M4" i="49"/>
  <c r="M8" i="48"/>
  <c r="M3" i="20"/>
  <c r="O3" i="20" s="1"/>
  <c r="M5" i="46"/>
  <c r="M12" i="15"/>
  <c r="E27" i="1"/>
  <c r="E8" i="1"/>
  <c r="M4" i="45"/>
  <c r="O4" i="45" s="1"/>
  <c r="M4" i="44"/>
  <c r="O4" i="44" s="1"/>
  <c r="M4" i="43"/>
  <c r="O4" i="43" s="1"/>
  <c r="M4" i="42"/>
  <c r="O4" i="42" s="1"/>
  <c r="M4" i="39"/>
  <c r="O4" i="39" s="1"/>
  <c r="M4" i="38"/>
  <c r="O4" i="38" s="1"/>
  <c r="M4" i="36"/>
  <c r="O4" i="36" s="1"/>
  <c r="M4" i="34"/>
  <c r="O4" i="34" s="1"/>
  <c r="M7" i="32"/>
  <c r="M4" i="31"/>
  <c r="O4" i="31" s="1"/>
  <c r="M4" i="30"/>
  <c r="O4" i="30" s="1"/>
  <c r="M4" i="29"/>
  <c r="O4" i="29" s="1"/>
  <c r="M4" i="28"/>
  <c r="M19" i="8"/>
  <c r="M18" i="16"/>
  <c r="M25" i="24"/>
  <c r="M16" i="4"/>
  <c r="M17" i="7"/>
  <c r="M16" i="25"/>
  <c r="K7" i="21"/>
  <c r="D90" i="1" s="1"/>
  <c r="L8" i="22"/>
  <c r="L9" i="20"/>
  <c r="M4" i="26"/>
  <c r="O4" i="26" s="1"/>
  <c r="M14" i="24"/>
  <c r="F102" i="1" s="1"/>
  <c r="M9" i="23"/>
  <c r="M4" i="19"/>
  <c r="O4" i="19" s="1"/>
  <c r="M11" i="18"/>
  <c r="F14" i="1" s="1"/>
  <c r="M4" i="17"/>
  <c r="O4" i="17" s="1"/>
  <c r="M11" i="16"/>
  <c r="F15" i="1" s="1"/>
  <c r="M20" i="14"/>
  <c r="F7" i="1" s="1"/>
  <c r="M13" i="11"/>
  <c r="F103" i="1" s="1"/>
  <c r="M10" i="10"/>
  <c r="F86" i="1" s="1"/>
  <c r="M5" i="9"/>
  <c r="M13" i="8"/>
  <c r="M10" i="7"/>
  <c r="F56" i="1" s="1"/>
  <c r="M13" i="6"/>
  <c r="M17" i="5"/>
  <c r="M10" i="4"/>
  <c r="F13" i="1" s="1"/>
  <c r="M15" i="3"/>
  <c r="F12" i="1" s="1"/>
  <c r="O5" i="59" l="1"/>
  <c r="H45" i="1" s="1"/>
  <c r="F45" i="1"/>
  <c r="O5" i="58"/>
  <c r="H19" i="1" s="1"/>
  <c r="F19" i="1"/>
  <c r="O27" i="8"/>
  <c r="H91" i="1" s="1"/>
  <c r="F91" i="1"/>
  <c r="O15" i="20"/>
  <c r="H105" i="1" s="1"/>
  <c r="F105" i="1"/>
  <c r="F27" i="1"/>
  <c r="O22" i="13"/>
  <c r="H89" i="1" s="1"/>
  <c r="F89" i="1"/>
  <c r="O16" i="4"/>
  <c r="H72" i="1" s="1"/>
  <c r="F72" i="1"/>
  <c r="O23" i="4"/>
  <c r="H92" i="1" s="1"/>
  <c r="F92" i="1"/>
  <c r="O20" i="21"/>
  <c r="H21" i="1" s="1"/>
  <c r="F21" i="1"/>
  <c r="F8" i="1"/>
  <c r="O7" i="32"/>
  <c r="H17" i="1" s="1"/>
  <c r="F17" i="1"/>
  <c r="O5" i="46"/>
  <c r="H62" i="1" s="1"/>
  <c r="F62" i="1"/>
  <c r="O13" i="12"/>
  <c r="H59" i="1" s="1"/>
  <c r="F59" i="1"/>
  <c r="F18" i="1"/>
  <c r="O12" i="15"/>
  <c r="H11" i="1" s="1"/>
  <c r="F11" i="1"/>
  <c r="O4" i="49"/>
  <c r="H93" i="1" s="1"/>
  <c r="F93" i="1"/>
  <c r="O13" i="49"/>
  <c r="H106" i="1" s="1"/>
  <c r="F106" i="1"/>
  <c r="O8" i="48"/>
  <c r="H88" i="1" s="1"/>
  <c r="F88" i="1"/>
  <c r="F82" i="1"/>
  <c r="O6" i="54"/>
  <c r="H61" i="1" s="1"/>
  <c r="F61" i="1"/>
  <c r="O13" i="13"/>
  <c r="H60" i="1" s="1"/>
  <c r="F60" i="1"/>
  <c r="F63" i="1"/>
  <c r="O22" i="25"/>
  <c r="H71" i="1" s="1"/>
  <c r="F71" i="1"/>
  <c r="O7" i="52"/>
  <c r="H54" i="1" s="1"/>
  <c r="F54" i="1"/>
  <c r="O15" i="23"/>
  <c r="H30" i="1" s="1"/>
  <c r="F30" i="1"/>
  <c r="O5" i="50"/>
  <c r="H28" i="1" s="1"/>
  <c r="F28" i="1"/>
  <c r="O15" i="21"/>
  <c r="H58" i="1" s="1"/>
  <c r="F58" i="1"/>
  <c r="O19" i="8"/>
  <c r="H23" i="1" s="1"/>
  <c r="F23" i="1"/>
  <c r="M8" i="22"/>
  <c r="O9" i="23"/>
  <c r="M9" i="20"/>
  <c r="O9" i="20" s="1"/>
  <c r="O25" i="24"/>
  <c r="H55" i="1" s="1"/>
  <c r="F55" i="1"/>
  <c r="O18" i="16"/>
  <c r="H66" i="1" s="1"/>
  <c r="F66" i="1"/>
  <c r="O11" i="16"/>
  <c r="H15" i="1" s="1"/>
  <c r="O4" i="28"/>
  <c r="H24" i="1" s="1"/>
  <c r="F24" i="1"/>
  <c r="O11" i="18"/>
  <c r="H14" i="1" s="1"/>
  <c r="O20" i="14"/>
  <c r="H7" i="1" s="1"/>
  <c r="O5" i="9"/>
  <c r="H69" i="1" s="1"/>
  <c r="F69" i="1"/>
  <c r="O17" i="7"/>
  <c r="H33" i="1" s="1"/>
  <c r="F33" i="1"/>
  <c r="O13" i="8"/>
  <c r="H53" i="1" s="1"/>
  <c r="F53" i="1"/>
  <c r="O15" i="3"/>
  <c r="H12" i="1" s="1"/>
  <c r="O17" i="5"/>
  <c r="H6" i="1" s="1"/>
  <c r="F6" i="1"/>
  <c r="O13" i="6"/>
  <c r="H10" i="1" s="1"/>
  <c r="F10" i="1"/>
  <c r="O14" i="24"/>
  <c r="H102" i="1" s="1"/>
  <c r="O16" i="25"/>
  <c r="H101" i="1" s="1"/>
  <c r="F101" i="1"/>
  <c r="M7" i="21"/>
  <c r="O7" i="21" s="1"/>
  <c r="H90" i="1" s="1"/>
  <c r="O13" i="11"/>
  <c r="H103" i="1" s="1"/>
  <c r="O10" i="10"/>
  <c r="H86" i="1" s="1"/>
  <c r="O10" i="7"/>
  <c r="H56" i="1" s="1"/>
  <c r="O10" i="4"/>
  <c r="H13" i="1" s="1"/>
  <c r="O8" i="22" l="1"/>
  <c r="F90" i="1"/>
</calcChain>
</file>

<file path=xl/sharedStrings.xml><?xml version="1.0" encoding="utf-8"?>
<sst xmlns="http://schemas.openxmlformats.org/spreadsheetml/2006/main" count="2334" uniqueCount="107">
  <si>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</si>
  <si>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</si>
  <si>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</si>
  <si>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</si>
  <si>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</si>
  <si>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</si>
  <si>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</si>
  <si>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</si>
  <si>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</si>
  <si>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</si>
  <si>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</si>
  <si>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</si>
  <si>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</si>
  <si>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</si>
  <si>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</si>
  <si>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</si>
  <si>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</si>
  <si>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</si>
  <si>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</si>
  <si>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</si>
  <si>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# 0f Targets</t>
  </si>
  <si>
    <t>Back to Ranking</t>
  </si>
  <si>
    <t>Outlaw Hvy</t>
  </si>
  <si>
    <t>Unlimited</t>
  </si>
  <si>
    <t>Factory</t>
  </si>
  <si>
    <t>ABRA OUTLAW LITE RANKING 2023</t>
  </si>
  <si>
    <t>ABRA OUTLAW HEAVY RANKING 2023</t>
  </si>
  <si>
    <t>ABRA UNLIMITED RANKING 2023</t>
  </si>
  <si>
    <t>ABRA FACTORY RANKING 2023</t>
  </si>
  <si>
    <t>Virginia</t>
  </si>
  <si>
    <t>Mingo Harkness</t>
  </si>
  <si>
    <t>Brushy Mtn VA</t>
  </si>
  <si>
    <t>Ken Mix</t>
  </si>
  <si>
    <t>Gary Gallion</t>
  </si>
  <si>
    <t>Bruce Cameron</t>
  </si>
  <si>
    <t>Craig Bailey</t>
  </si>
  <si>
    <t>Outlaw Lt</t>
  </si>
  <si>
    <t>Judy Gallion</t>
  </si>
  <si>
    <t>Patrick Driscoll</t>
  </si>
  <si>
    <t>Leo Boerne</t>
  </si>
  <si>
    <t>Leo Bourne</t>
  </si>
  <si>
    <t>Mike Rorer</t>
  </si>
  <si>
    <t>Outlaw Lite</t>
  </si>
  <si>
    <t>Brushy Mtn,  VA</t>
  </si>
  <si>
    <t>Steve Pennington</t>
  </si>
  <si>
    <t xml:space="preserve">Outlaw Hvy </t>
  </si>
  <si>
    <t>Bristol, VA</t>
  </si>
  <si>
    <t>David Jennings</t>
  </si>
  <si>
    <t>Jay Boyd</t>
  </si>
  <si>
    <t>Claude Pennington</t>
  </si>
  <si>
    <t>Arthur Cole</t>
  </si>
  <si>
    <t>Bill Myers</t>
  </si>
  <si>
    <t>Roger Foshee</t>
  </si>
  <si>
    <t>Russ Peters</t>
  </si>
  <si>
    <t>Charles Miller</t>
  </si>
  <si>
    <t xml:space="preserve">Unlimited </t>
  </si>
  <si>
    <t>Matthew Tignor</t>
  </si>
  <si>
    <t>Tom Tignor</t>
  </si>
  <si>
    <t>Billy Miller</t>
  </si>
  <si>
    <t>Cody Dockery</t>
  </si>
  <si>
    <t xml:space="preserve">Factory </t>
  </si>
  <si>
    <t>Chuck Miller</t>
  </si>
  <si>
    <t>Danny Sissom</t>
  </si>
  <si>
    <t>Bristol,VA</t>
  </si>
  <si>
    <t>Brushy Mtn, VA</t>
  </si>
  <si>
    <t>Robert Tyree</t>
  </si>
  <si>
    <t xml:space="preserve">Charles Miller </t>
  </si>
  <si>
    <t>Jason Frymier</t>
  </si>
  <si>
    <t>Sherman White</t>
  </si>
  <si>
    <t>Ethan Pennington</t>
  </si>
  <si>
    <t>Don Kowalsky</t>
  </si>
  <si>
    <t>Chuck Morrell</t>
  </si>
  <si>
    <t>Steve Bates</t>
  </si>
  <si>
    <t>Marise Maaoia</t>
  </si>
  <si>
    <t>Bruce Postialwait</t>
  </si>
  <si>
    <t>Bill Dooley</t>
  </si>
  <si>
    <t>Bill Simmons</t>
  </si>
  <si>
    <t>Leo Maaoia</t>
  </si>
  <si>
    <t>Dean Ackman</t>
  </si>
  <si>
    <t>Richard Lightfoot</t>
  </si>
  <si>
    <t>David Renfroe</t>
  </si>
  <si>
    <t>Annette Rowe</t>
  </si>
  <si>
    <t>Del Smith</t>
  </si>
  <si>
    <t>Lacey Allman</t>
  </si>
  <si>
    <t>Steve  Pennington</t>
  </si>
  <si>
    <t>Dale Taft</t>
  </si>
  <si>
    <t>Stanley Canter</t>
  </si>
  <si>
    <t>Jeff Kite</t>
  </si>
  <si>
    <t>Dale Cauthen</t>
  </si>
  <si>
    <t>Dave Randolph</t>
  </si>
  <si>
    <t>Valarie Miller</t>
  </si>
  <si>
    <t>David Randolph</t>
  </si>
  <si>
    <t>Shawn Hudson</t>
  </si>
  <si>
    <t>Jason Rasnack</t>
  </si>
  <si>
    <t>John Johnson</t>
  </si>
  <si>
    <t>Matt McConnell</t>
  </si>
  <si>
    <t>Jason Rasnake</t>
  </si>
  <si>
    <t>Jeff Lewis</t>
  </si>
  <si>
    <t>Arville Shultz</t>
  </si>
  <si>
    <t>Fred Lotts</t>
  </si>
  <si>
    <t>Sarah Lotts</t>
  </si>
  <si>
    <t>TJ Buckley</t>
  </si>
  <si>
    <t>Scott Haskins</t>
  </si>
  <si>
    <t>Jim Parker</t>
  </si>
  <si>
    <t>Charles Span</t>
  </si>
  <si>
    <t>Clay Cantrell</t>
  </si>
  <si>
    <t>Andy Slade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</si>
</sst>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 Black"/>
      <family val="2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u/>
      <sz val="1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11" fillId="0" borderId="0"/>
    <xf numFmtId="0" fontId="14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3" fillId="0" borderId="0" xfId="1" applyFill="1"/>
    <xf numFmtId="0" fontId="1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49" fontId="16" fillId="0" borderId="1" xfId="0" applyNumberFormat="1" applyFont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wrapText="1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 applyProtection="1">
      <alignment horizontal="center" wrapText="1"/>
      <protection hidden="1"/>
    </xf>
    <xf numFmtId="2" fontId="6" fillId="4" borderId="1" xfId="0" applyNumberFormat="1" applyFont="1" applyFill="1" applyBorder="1" applyAlignment="1" applyProtection="1">
      <alignment horizontal="center"/>
      <protection hidden="1"/>
    </xf>
    <xf numFmtId="1" fontId="6" fillId="4" borderId="1" xfId="0" applyNumberFormat="1" applyFont="1" applyFill="1" applyBorder="1" applyAlignment="1" applyProtection="1">
      <alignment horizontal="center"/>
      <protection hidden="1"/>
    </xf>
    <xf numFmtId="2" fontId="6" fillId="4" borderId="1" xfId="0" applyNumberFormat="1" applyFont="1" applyFill="1" applyBorder="1" applyAlignment="1" applyProtection="1">
      <alignment horizontal="center" wrapText="1"/>
      <protection hidden="1"/>
    </xf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2" fontId="7" fillId="5" borderId="0" xfId="0" applyNumberFormat="1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2" fillId="5" borderId="0" xfId="1" applyFont="1" applyFill="1" applyAlignment="1">
      <alignment horizontal="center"/>
    </xf>
    <xf numFmtId="1" fontId="10" fillId="5" borderId="0" xfId="0" applyNumberFormat="1" applyFont="1" applyFill="1" applyAlignment="1">
      <alignment horizontal="center"/>
    </xf>
    <xf numFmtId="2" fontId="10" fillId="5" borderId="0" xfId="0" applyNumberFormat="1" applyFont="1" applyFill="1" applyAlignment="1">
      <alignment horizontal="center"/>
    </xf>
    <xf numFmtId="0" fontId="6" fillId="4" borderId="1" xfId="0" applyFont="1" applyFill="1" applyBorder="1" applyAlignment="1">
      <alignment horizontal="center" wrapText="1" shrinkToFit="1"/>
    </xf>
    <xf numFmtId="1" fontId="13" fillId="0" borderId="1" xfId="0" applyNumberFormat="1" applyFont="1" applyBorder="1" applyAlignment="1" applyProtection="1">
      <alignment horizontal="center"/>
      <protection locked="0"/>
    </xf>
    <xf numFmtId="1" fontId="15" fillId="0" borderId="1" xfId="3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wrapText="1"/>
      <protection hidden="1"/>
    </xf>
    <xf numFmtId="2" fontId="6" fillId="0" borderId="1" xfId="0" applyNumberFormat="1" applyFont="1" applyFill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Fill="1" applyBorder="1" applyAlignment="1" applyProtection="1">
      <alignment horizontal="center" wrapText="1"/>
      <protection hidden="1"/>
    </xf>
  </cellXfs>
  <cellStyles count="4">
    <cellStyle name="Excel Built-in Normal" xfId="2" xr:uid="{38FD8B5C-C80C-4157-BF91-A4B42AE81132}"/>
    <cellStyle name="Hyperlink" xfId="1" builtinId="8"/>
    <cellStyle name="Normal" xfId="0" builtinId="0"/>
    <cellStyle name="Normal 2" xfId="3" xr:uid="{F43C452E-1337-4B62-A22C-BD9BD3C080AA}"/>
  </cellStyles>
  <dxfs count="33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XFD108"/>
  <sheetViews>
    <sheetView tabSelected="1" workbookViewId="0"/>
  </sheetViews>
  <sheetFormatPr defaultRowHeight="15" x14ac:dyDescent="0.25"/>
  <cols>
    <col min="1" max="1" width="9.140625" style="8"/>
    <col min="2" max="2" width="16.42578125" style="8" customWidth="1"/>
    <col min="3" max="3" width="23.28515625" style="23" customWidth="1"/>
    <col min="4" max="4" width="15.7109375" style="8" bestFit="1" customWidth="1"/>
    <col min="5" max="5" width="16.140625" style="8" bestFit="1" customWidth="1"/>
    <col min="6" max="6" width="9.140625" style="15"/>
    <col min="7" max="7" width="9.140625" style="8"/>
    <col min="8" max="8" width="16.28515625" style="15" bestFit="1" customWidth="1"/>
  </cols>
  <sheetData>
    <row r="1" spans="1:8" x14ac:dyDescent="0.25">
      <c r="A1" s="9"/>
      <c r="B1" s="9"/>
      <c r="C1" s="21"/>
      <c r="D1" s="9"/>
      <c r="E1" s="9"/>
      <c r="F1" s="14"/>
      <c r="G1" s="9"/>
      <c r="H1" s="14"/>
    </row>
    <row r="2" spans="1:8" ht="28.5" x14ac:dyDescent="0.45">
      <c r="A2" s="18"/>
      <c r="B2" s="9"/>
      <c r="C2" s="22" t="s">
        <v>26</v>
      </c>
      <c r="D2" s="9"/>
      <c r="E2" s="9"/>
      <c r="F2" s="14"/>
      <c r="G2" s="9"/>
      <c r="H2" s="14"/>
    </row>
    <row r="3" spans="1:8" ht="18.75" x14ac:dyDescent="0.3">
      <c r="A3" s="9"/>
      <c r="B3" s="9"/>
      <c r="C3" s="21"/>
      <c r="D3" s="13" t="s">
        <v>29</v>
      </c>
      <c r="E3" s="9"/>
      <c r="F3" s="14"/>
      <c r="G3" s="9"/>
      <c r="H3" s="14"/>
    </row>
    <row r="4" spans="1:8" x14ac:dyDescent="0.25">
      <c r="A4" s="9"/>
      <c r="B4" s="9"/>
      <c r="C4" s="21"/>
      <c r="D4" s="9"/>
      <c r="E4" s="9"/>
      <c r="F4" s="14"/>
      <c r="G4" s="9"/>
      <c r="H4" s="14"/>
    </row>
    <row r="5" spans="1:8" ht="18.75" x14ac:dyDescent="0.4">
      <c r="A5" s="10" t="s">
        <v>0</v>
      </c>
      <c r="B5" s="10" t="s">
        <v>1</v>
      </c>
      <c r="C5" s="19" t="s">
        <v>2</v>
      </c>
      <c r="D5" s="19" t="s">
        <v>20</v>
      </c>
      <c r="E5" s="19" t="s">
        <v>16</v>
      </c>
      <c r="F5" s="20" t="s">
        <v>17</v>
      </c>
      <c r="G5" s="19" t="s">
        <v>14</v>
      </c>
      <c r="H5" s="20" t="s">
        <v>18</v>
      </c>
    </row>
    <row r="6" spans="1:8" s="64" customFormat="1" ht="15" customHeight="1" x14ac:dyDescent="0.25">
      <c r="A6" s="59">
        <v>1</v>
      </c>
      <c r="B6" s="60" t="s">
        <v>19</v>
      </c>
      <c r="C6" s="61" t="s">
        <v>33</v>
      </c>
      <c r="D6" s="62">
        <f>SUM('Gary Gallion'!K17)</f>
        <v>61</v>
      </c>
      <c r="E6" s="62">
        <f>SUM('Gary Gallion'!L17)</f>
        <v>11918.01</v>
      </c>
      <c r="F6" s="63">
        <f>SUM('Gary Gallion'!M17)</f>
        <v>195.37721311475411</v>
      </c>
      <c r="G6" s="62">
        <f>SUM('Gary Gallion'!N17)</f>
        <v>125</v>
      </c>
      <c r="H6" s="63">
        <f>SUM('Gary Gallion'!O17)</f>
        <v>320.37721311475411</v>
      </c>
    </row>
    <row r="7" spans="1:8" x14ac:dyDescent="0.25">
      <c r="A7" s="24">
        <v>2</v>
      </c>
      <c r="B7" s="24" t="s">
        <v>19</v>
      </c>
      <c r="C7" s="25" t="s">
        <v>48</v>
      </c>
      <c r="D7" s="26">
        <f>SUM('Jay Boyd'!K20)</f>
        <v>68</v>
      </c>
      <c r="E7" s="26">
        <f>SUM('Jay Boyd'!L20)</f>
        <v>13269.008000000002</v>
      </c>
      <c r="F7" s="27">
        <f>SUM('Jay Boyd'!M20)</f>
        <v>195.13247058823532</v>
      </c>
      <c r="G7" s="26">
        <f>SUM('Jay Boyd'!N20)</f>
        <v>92</v>
      </c>
      <c r="H7" s="27">
        <f>SUM('Jay Boyd'!O20)</f>
        <v>287.13247058823532</v>
      </c>
    </row>
    <row r="8" spans="1:8" x14ac:dyDescent="0.25">
      <c r="A8" s="24">
        <v>3</v>
      </c>
      <c r="B8" s="24" t="s">
        <v>19</v>
      </c>
      <c r="C8" s="25" t="s">
        <v>71</v>
      </c>
      <c r="D8" s="26">
        <f>SUM('Chuck Morrell'!K10)</f>
        <v>31</v>
      </c>
      <c r="E8" s="26">
        <f>SUM('Chuck Morrell'!L10)</f>
        <v>6128.0079999999998</v>
      </c>
      <c r="F8" s="27">
        <f>SUM('Chuck Morrell'!M10)</f>
        <v>197.67767741935484</v>
      </c>
      <c r="G8" s="26">
        <f>SUM('Chuck Morrell'!N10)</f>
        <v>64</v>
      </c>
      <c r="H8" s="27">
        <f>SUM('Chuck Morrell'!O10)</f>
        <v>261.67767741935484</v>
      </c>
    </row>
    <row r="9" spans="1:8" x14ac:dyDescent="0.25">
      <c r="A9" s="24">
        <v>4</v>
      </c>
      <c r="B9" s="24" t="s">
        <v>19</v>
      </c>
      <c r="C9" s="25" t="s">
        <v>86</v>
      </c>
      <c r="D9" s="26">
        <f>SUM('Stanley Canter'!K18)</f>
        <v>20</v>
      </c>
      <c r="E9" s="26">
        <f>SUM('Stanley Canter'!L18)</f>
        <v>3954.0050000000001</v>
      </c>
      <c r="F9" s="27">
        <f>SUM('Stanley Canter'!M18)</f>
        <v>197.70025000000001</v>
      </c>
      <c r="G9" s="26">
        <f>SUM('Stanley Canter'!N18)</f>
        <v>51</v>
      </c>
      <c r="H9" s="27">
        <f>SUM('Stanley Canter'!O18)</f>
        <v>248.70025000000001</v>
      </c>
    </row>
    <row r="10" spans="1:8" x14ac:dyDescent="0.25">
      <c r="A10" s="24">
        <v>5</v>
      </c>
      <c r="B10" s="24" t="s">
        <v>19</v>
      </c>
      <c r="C10" s="25" t="s">
        <v>34</v>
      </c>
      <c r="D10" s="26">
        <f>SUM('Bruce Cameron'!K13)</f>
        <v>44</v>
      </c>
      <c r="E10" s="26">
        <f>SUM('Bruce Cameron'!L13)</f>
        <v>8569.0070000000014</v>
      </c>
      <c r="F10" s="27">
        <f>SUM('Bruce Cameron'!M13)</f>
        <v>194.75015909090914</v>
      </c>
      <c r="G10" s="26">
        <f>SUM('Bruce Cameron'!N13)</f>
        <v>51</v>
      </c>
      <c r="H10" s="27">
        <f>SUM('Bruce Cameron'!O13)</f>
        <v>245.75015909090914</v>
      </c>
    </row>
    <row r="11" spans="1:8" x14ac:dyDescent="0.25">
      <c r="A11" s="24">
        <v>6</v>
      </c>
      <c r="B11" s="24" t="s">
        <v>19</v>
      </c>
      <c r="C11" s="25" t="s">
        <v>49</v>
      </c>
      <c r="D11" s="26">
        <f>SUM('Claude Pennington'!K12)</f>
        <v>31</v>
      </c>
      <c r="E11" s="26">
        <f>SUM('Claude Pennington'!L12)</f>
        <v>6057.0030000000006</v>
      </c>
      <c r="F11" s="27">
        <f>SUM('Claude Pennington'!M12)</f>
        <v>195.3871935483871</v>
      </c>
      <c r="G11" s="26">
        <f>SUM('Claude Pennington'!N12)</f>
        <v>46</v>
      </c>
      <c r="H11" s="27">
        <f>SUM('Claude Pennington'!O12)</f>
        <v>241.3871935483871</v>
      </c>
    </row>
    <row r="12" spans="1:8" x14ac:dyDescent="0.25">
      <c r="A12" s="24">
        <v>7</v>
      </c>
      <c r="B12" s="24" t="s">
        <v>19</v>
      </c>
      <c r="C12" s="25" t="s">
        <v>30</v>
      </c>
      <c r="D12" s="26">
        <f>SUM('Mingo Harkness'!K15)</f>
        <v>49</v>
      </c>
      <c r="E12" s="26">
        <f>SUM('Mingo Harkness'!L15)</f>
        <v>9399.0010000000002</v>
      </c>
      <c r="F12" s="27">
        <f>SUM('Mingo Harkness'!M15)</f>
        <v>191.81634693877552</v>
      </c>
      <c r="G12" s="26">
        <f>SUM('Mingo Harkness'!N15)</f>
        <v>47</v>
      </c>
      <c r="H12" s="27">
        <f>SUM('Mingo Harkness'!O15)</f>
        <v>238.81634693877552</v>
      </c>
    </row>
    <row r="13" spans="1:8" x14ac:dyDescent="0.25">
      <c r="A13" s="24">
        <v>8</v>
      </c>
      <c r="B13" s="24" t="s">
        <v>19</v>
      </c>
      <c r="C13" s="25" t="s">
        <v>32</v>
      </c>
      <c r="D13" s="26">
        <f>SUM('Ken Mix'!K10)</f>
        <v>29</v>
      </c>
      <c r="E13" s="26">
        <f>SUM('Ken Mix'!L10)</f>
        <v>5411.0030000000006</v>
      </c>
      <c r="F13" s="27">
        <f>SUM('Ken Mix'!M10)</f>
        <v>186.58631034482761</v>
      </c>
      <c r="G13" s="26">
        <f>SUM('Ken Mix'!N10)</f>
        <v>42</v>
      </c>
      <c r="H13" s="27">
        <f>SUM('Ken Mix'!O10)</f>
        <v>228.58631034482761</v>
      </c>
    </row>
    <row r="14" spans="1:8" x14ac:dyDescent="0.25">
      <c r="A14" s="24">
        <v>9</v>
      </c>
      <c r="B14" s="24" t="s">
        <v>19</v>
      </c>
      <c r="C14" s="25" t="s">
        <v>52</v>
      </c>
      <c r="D14" s="26">
        <f>SUM('Roger Foshee'!K11)</f>
        <v>25</v>
      </c>
      <c r="E14" s="26">
        <f>SUM('Roger Foshee'!L11)</f>
        <v>4856.0050000000001</v>
      </c>
      <c r="F14" s="27">
        <f>SUM('Roger Foshee'!M11)</f>
        <v>194.24020000000002</v>
      </c>
      <c r="G14" s="26">
        <f>SUM('Roger Foshee'!N11)</f>
        <v>32</v>
      </c>
      <c r="H14" s="27">
        <f>SUM('Roger Foshee'!O11)</f>
        <v>226.24020000000002</v>
      </c>
    </row>
    <row r="15" spans="1:8" x14ac:dyDescent="0.25">
      <c r="A15" s="24">
        <v>10</v>
      </c>
      <c r="B15" s="24" t="s">
        <v>19</v>
      </c>
      <c r="C15" s="25" t="s">
        <v>50</v>
      </c>
      <c r="D15" s="26">
        <f>SUM('Arthur Cole'!K11)</f>
        <v>28</v>
      </c>
      <c r="E15" s="26">
        <f>SUM('Arthur Cole'!L11)</f>
        <v>5295.0030000000006</v>
      </c>
      <c r="F15" s="27">
        <f>SUM('Arthur Cole'!M11)</f>
        <v>189.10725000000002</v>
      </c>
      <c r="G15" s="26">
        <f>SUM('Arthur Cole'!N11)</f>
        <v>26</v>
      </c>
      <c r="H15" s="27">
        <f>SUM('Arthur Cole'!O11)</f>
        <v>215.10725000000002</v>
      </c>
    </row>
    <row r="16" spans="1:8" ht="18.75" x14ac:dyDescent="0.4">
      <c r="A16" s="49"/>
      <c r="B16" s="49"/>
      <c r="C16" s="50"/>
      <c r="D16" s="50"/>
      <c r="E16" s="50"/>
      <c r="F16" s="51"/>
      <c r="G16" s="50"/>
      <c r="H16" s="51"/>
    </row>
    <row r="17" spans="1:8" x14ac:dyDescent="0.25">
      <c r="A17" s="24">
        <v>11</v>
      </c>
      <c r="B17" s="24" t="s">
        <v>19</v>
      </c>
      <c r="C17" s="25" t="s">
        <v>70</v>
      </c>
      <c r="D17" s="26">
        <f>SUM('Don Kowalsky'!K7)</f>
        <v>17</v>
      </c>
      <c r="E17" s="26">
        <f>SUM('Don Kowalsky'!L7)</f>
        <v>3356.002</v>
      </c>
      <c r="F17" s="27">
        <f>SUM('Don Kowalsky'!M7)</f>
        <v>197.41188235294118</v>
      </c>
      <c r="G17" s="26">
        <f>SUM('Don Kowalsky'!N7)</f>
        <v>36</v>
      </c>
      <c r="H17" s="27">
        <f>SUM('Don Kowalsky'!O7)</f>
        <v>233.41188235294118</v>
      </c>
    </row>
    <row r="18" spans="1:8" x14ac:dyDescent="0.25">
      <c r="A18" s="24">
        <v>12</v>
      </c>
      <c r="B18" s="24" t="s">
        <v>19</v>
      </c>
      <c r="C18" s="25" t="s">
        <v>44</v>
      </c>
      <c r="D18" s="26">
        <f>SUM('Steve Pennington'!K6)</f>
        <v>9</v>
      </c>
      <c r="E18" s="26">
        <f>SUM('Steve Pennington'!L6)</f>
        <v>1772.001</v>
      </c>
      <c r="F18" s="27">
        <f>SUM('Steve Pennington'!M6)</f>
        <v>196.88900000000001</v>
      </c>
      <c r="G18" s="26">
        <f>SUM('Steve Pennington'!N6)</f>
        <v>16</v>
      </c>
      <c r="H18" s="27">
        <f>SUM('Steve Pennington'!O6)</f>
        <v>212.88900000000001</v>
      </c>
    </row>
    <row r="19" spans="1:8" x14ac:dyDescent="0.25">
      <c r="A19" s="24">
        <v>13</v>
      </c>
      <c r="B19" s="24" t="s">
        <v>19</v>
      </c>
      <c r="C19" s="25" t="s">
        <v>99</v>
      </c>
      <c r="D19" s="26">
        <f>SUM('Fred Lotts'!K5)</f>
        <v>8</v>
      </c>
      <c r="E19" s="26">
        <f>SUM('Fred Lotts'!L5)</f>
        <v>1543.0039999999999</v>
      </c>
      <c r="F19" s="27">
        <f>SUM('Fred Lotts'!M5)</f>
        <v>192.87549999999999</v>
      </c>
      <c r="G19" s="26">
        <f>SUM('Fred Lotts'!N5)</f>
        <v>16</v>
      </c>
      <c r="H19" s="27">
        <f>SUM('Fred Lotts'!O5)</f>
        <v>208.87549999999999</v>
      </c>
    </row>
    <row r="20" spans="1:8" x14ac:dyDescent="0.25">
      <c r="A20" s="24">
        <v>14</v>
      </c>
      <c r="B20" s="24" t="s">
        <v>19</v>
      </c>
      <c r="C20" s="25" t="s">
        <v>97</v>
      </c>
      <c r="D20" s="26">
        <f>SUM('Jeff Lewis'!K4)</f>
        <v>6</v>
      </c>
      <c r="E20" s="26">
        <f>SUM('Jeff Lewis'!L4)</f>
        <v>1187</v>
      </c>
      <c r="F20" s="27">
        <f>SUM('Jeff Lewis'!M4)</f>
        <v>197.83333333333334</v>
      </c>
      <c r="G20" s="26">
        <f>SUM('Jeff Lewis'!N4)</f>
        <v>8</v>
      </c>
      <c r="H20" s="27">
        <f>SUM('Jeff Lewis'!O4)</f>
        <v>205.83333333333334</v>
      </c>
    </row>
    <row r="21" spans="1:8" x14ac:dyDescent="0.25">
      <c r="A21" s="24">
        <v>15</v>
      </c>
      <c r="B21" s="24" t="s">
        <v>19</v>
      </c>
      <c r="C21" s="25" t="s">
        <v>56</v>
      </c>
      <c r="D21" s="26">
        <f>SUM('Matthew Tignor'!K20)</f>
        <v>3</v>
      </c>
      <c r="E21" s="26">
        <f>SUM('Matthew Tignor'!L20)</f>
        <v>594.00099999999998</v>
      </c>
      <c r="F21" s="27">
        <f>SUM('Matthew Tignor'!M20)</f>
        <v>198.00033333333332</v>
      </c>
      <c r="G21" s="26">
        <f>SUM('Matthew Tignor'!N20)</f>
        <v>7</v>
      </c>
      <c r="H21" s="27">
        <f>SUM('Matthew Tignor'!O20)</f>
        <v>205.00033333333332</v>
      </c>
    </row>
    <row r="22" spans="1:8" x14ac:dyDescent="0.25">
      <c r="A22" s="24">
        <v>16</v>
      </c>
      <c r="B22" s="24" t="s">
        <v>19</v>
      </c>
      <c r="C22" s="25" t="s">
        <v>62</v>
      </c>
      <c r="D22" s="26">
        <f>SUM('Danny Sissom'!K4)</f>
        <v>5</v>
      </c>
      <c r="E22" s="26">
        <f>SUM('Danny Sissom'!L4)</f>
        <v>975</v>
      </c>
      <c r="F22" s="27">
        <f>SUM('Danny Sissom'!M4)</f>
        <v>195</v>
      </c>
      <c r="G22" s="26">
        <f>SUM('Danny Sissom'!N4)</f>
        <v>9</v>
      </c>
      <c r="H22" s="27">
        <f>SUM('Danny Sissom'!O4)</f>
        <v>204</v>
      </c>
    </row>
    <row r="23" spans="1:8" x14ac:dyDescent="0.25">
      <c r="A23" s="24">
        <v>17</v>
      </c>
      <c r="B23" s="24" t="s">
        <v>19</v>
      </c>
      <c r="C23" s="25" t="s">
        <v>37</v>
      </c>
      <c r="D23" s="26">
        <f>SUM('Judy Gallion'!K19)</f>
        <v>3</v>
      </c>
      <c r="E23" s="26">
        <f>SUM('Judy Gallion'!L19)</f>
        <v>596.00099999999998</v>
      </c>
      <c r="F23" s="27">
        <f>SUM('Judy Gallion'!M19)</f>
        <v>198.667</v>
      </c>
      <c r="G23" s="26">
        <f>SUM('Judy Gallion'!N19)</f>
        <v>5</v>
      </c>
      <c r="H23" s="27">
        <f>SUM('Judy Gallion'!O19)</f>
        <v>203.667</v>
      </c>
    </row>
    <row r="24" spans="1:8" x14ac:dyDescent="0.25">
      <c r="A24" s="24">
        <v>18</v>
      </c>
      <c r="B24" s="24" t="s">
        <v>19</v>
      </c>
      <c r="C24" s="25" t="s">
        <v>67</v>
      </c>
      <c r="D24" s="26">
        <f>SUM('Jason Frymier'!K4)</f>
        <v>3</v>
      </c>
      <c r="E24" s="26">
        <f>SUM('Jason Frymier'!L4)</f>
        <v>596.00199999999995</v>
      </c>
      <c r="F24" s="27">
        <f>SUM('Jason Frymier'!M4)</f>
        <v>198.66733333333332</v>
      </c>
      <c r="G24" s="26">
        <f>SUM('Jason Frymier'!N4)</f>
        <v>4</v>
      </c>
      <c r="H24" s="27">
        <f>SUM('Jason Frymier'!O4)</f>
        <v>202.66733333333332</v>
      </c>
    </row>
    <row r="25" spans="1:8" x14ac:dyDescent="0.25">
      <c r="A25" s="24">
        <v>19</v>
      </c>
      <c r="B25" s="24" t="s">
        <v>19</v>
      </c>
      <c r="C25" s="25" t="s">
        <v>68</v>
      </c>
      <c r="D25" s="26">
        <f>SUM('Sherman White'!K4)</f>
        <v>3</v>
      </c>
      <c r="E25" s="26">
        <f>SUM('Sherman White'!L4)</f>
        <v>595.00099999999998</v>
      </c>
      <c r="F25" s="27">
        <f>SUM('Sherman White'!M4)</f>
        <v>198.33366666666666</v>
      </c>
      <c r="G25" s="26">
        <f>SUM('Sherman White'!N4)</f>
        <v>4</v>
      </c>
      <c r="H25" s="27">
        <f>SUM('Sherman White'!O4)</f>
        <v>202.33366666666666</v>
      </c>
    </row>
    <row r="26" spans="1:8" x14ac:dyDescent="0.25">
      <c r="A26" s="24">
        <v>20</v>
      </c>
      <c r="B26" s="24" t="s">
        <v>19</v>
      </c>
      <c r="C26" s="25" t="s">
        <v>69</v>
      </c>
      <c r="D26" s="26">
        <f>SUM('Ethan Pennington'!K4)</f>
        <v>3</v>
      </c>
      <c r="E26" s="26">
        <f>SUM('Ethan Pennington'!L4)</f>
        <v>595</v>
      </c>
      <c r="F26" s="27">
        <f>SUM('Ethan Pennington'!M4)</f>
        <v>198.33333333333334</v>
      </c>
      <c r="G26" s="26">
        <f>SUM('Ethan Pennington'!N4)</f>
        <v>4</v>
      </c>
      <c r="H26" s="27">
        <f>SUM('Ethan Pennington'!O4)</f>
        <v>202.33333333333334</v>
      </c>
    </row>
    <row r="27" spans="1:8" x14ac:dyDescent="0.25">
      <c r="A27" s="24">
        <v>21</v>
      </c>
      <c r="B27" s="24" t="s">
        <v>19</v>
      </c>
      <c r="C27" s="25" t="s">
        <v>47</v>
      </c>
      <c r="D27" s="26">
        <f>SUM('David Jennings'!K5)</f>
        <v>6</v>
      </c>
      <c r="E27" s="26">
        <f>SUM('David Jennings'!L5)</f>
        <v>1166</v>
      </c>
      <c r="F27" s="27">
        <f>SUM('David Jennings'!M5)</f>
        <v>194.33333333333334</v>
      </c>
      <c r="G27" s="26">
        <f>SUM('David Jennings'!N5)</f>
        <v>8</v>
      </c>
      <c r="H27" s="27">
        <f>SUM('David Jennings'!O5)</f>
        <v>202.33333333333334</v>
      </c>
    </row>
    <row r="28" spans="1:8" x14ac:dyDescent="0.25">
      <c r="A28" s="24">
        <v>22</v>
      </c>
      <c r="B28" s="24" t="s">
        <v>19</v>
      </c>
      <c r="C28" s="25" t="s">
        <v>89</v>
      </c>
      <c r="D28" s="26">
        <f>SUM('Dave Randolph'!K5)</f>
        <v>7</v>
      </c>
      <c r="E28" s="26">
        <f>SUM('Dave Randolph'!L5)</f>
        <v>1352.001</v>
      </c>
      <c r="F28" s="27">
        <f>SUM('Dave Randolph'!M5)</f>
        <v>193.143</v>
      </c>
      <c r="G28" s="26">
        <f>SUM('Dave Randolph'!N5)</f>
        <v>9</v>
      </c>
      <c r="H28" s="27">
        <f>SUM('Dave Randolph'!O5)</f>
        <v>202.143</v>
      </c>
    </row>
    <row r="29" spans="1:8" x14ac:dyDescent="0.25">
      <c r="A29" s="24">
        <v>23</v>
      </c>
      <c r="B29" s="24" t="s">
        <v>19</v>
      </c>
      <c r="C29" s="25" t="s">
        <v>103</v>
      </c>
      <c r="D29" s="26">
        <f>SUM('Jim Parker'!K4)</f>
        <v>3</v>
      </c>
      <c r="E29" s="26">
        <f>SUM('Jim Parker'!L4)</f>
        <v>596</v>
      </c>
      <c r="F29" s="27">
        <f>SUM('Jim Parker'!M4)</f>
        <v>198.66666666666666</v>
      </c>
      <c r="G29" s="26">
        <f>SUM('Jim Parker'!N4)</f>
        <v>3</v>
      </c>
      <c r="H29" s="27">
        <f>SUM('Jim Parker'!O4)</f>
        <v>201.66666666666666</v>
      </c>
    </row>
    <row r="30" spans="1:8" x14ac:dyDescent="0.25">
      <c r="A30" s="24">
        <v>24</v>
      </c>
      <c r="B30" s="24" t="s">
        <v>19</v>
      </c>
      <c r="C30" s="25" t="s">
        <v>58</v>
      </c>
      <c r="D30" s="26">
        <f>SUM('Billy Miller'!K15)</f>
        <v>3</v>
      </c>
      <c r="E30" s="26">
        <f>SUM('Billy Miller'!L15)</f>
        <v>583.00099999999998</v>
      </c>
      <c r="F30" s="27">
        <f>SUM('Billy Miller'!M15)</f>
        <v>194.33366666666666</v>
      </c>
      <c r="G30" s="26">
        <f>SUM('Billy Miller'!N15)</f>
        <v>7</v>
      </c>
      <c r="H30" s="27">
        <f>SUM('Billy Miller'!O15)</f>
        <v>201.33366666666666</v>
      </c>
    </row>
    <row r="31" spans="1:8" x14ac:dyDescent="0.25">
      <c r="A31" s="24">
        <v>25</v>
      </c>
      <c r="B31" s="24" t="s">
        <v>19</v>
      </c>
      <c r="C31" s="25" t="s">
        <v>72</v>
      </c>
      <c r="D31" s="26">
        <f>SUM('Steve Bates'!K4)</f>
        <v>3</v>
      </c>
      <c r="E31" s="26">
        <f>SUM('Steve Bates'!L4)</f>
        <v>592</v>
      </c>
      <c r="F31" s="27">
        <f>SUM('Steve Bates'!M4)</f>
        <v>197.33333333333334</v>
      </c>
      <c r="G31" s="26">
        <f>SUM('Steve Bates'!N4)</f>
        <v>2</v>
      </c>
      <c r="H31" s="27">
        <f>SUM('Steve Bates'!O4)</f>
        <v>199.33333333333334</v>
      </c>
    </row>
    <row r="32" spans="1:8" x14ac:dyDescent="0.25">
      <c r="A32" s="24">
        <v>26</v>
      </c>
      <c r="B32" s="24" t="s">
        <v>19</v>
      </c>
      <c r="C32" s="25" t="s">
        <v>73</v>
      </c>
      <c r="D32" s="26">
        <f>SUM('Marise Maaoia'!K4)</f>
        <v>3</v>
      </c>
      <c r="E32" s="26">
        <f>SUM('Marise Maaoia'!L4)</f>
        <v>589.00099999999998</v>
      </c>
      <c r="F32" s="27">
        <f>SUM('Marise Maaoia'!M4)</f>
        <v>196.33366666666666</v>
      </c>
      <c r="G32" s="26">
        <f>SUM('Marise Maaoia'!N4)</f>
        <v>2</v>
      </c>
      <c r="H32" s="27">
        <f>SUM('Marise Maaoia'!O4)</f>
        <v>198.33366666666666</v>
      </c>
    </row>
    <row r="33" spans="1:8" x14ac:dyDescent="0.25">
      <c r="A33" s="24">
        <v>27</v>
      </c>
      <c r="B33" s="24" t="s">
        <v>19</v>
      </c>
      <c r="C33" s="25" t="s">
        <v>35</v>
      </c>
      <c r="D33" s="26">
        <f>SUM('Craig Bailey'!K17)</f>
        <v>8</v>
      </c>
      <c r="E33" s="26">
        <f>SUM('Craig Bailey'!L17)</f>
        <v>1538</v>
      </c>
      <c r="F33" s="27">
        <f>SUM('Craig Bailey'!M17)</f>
        <v>192.25</v>
      </c>
      <c r="G33" s="26">
        <f>SUM('Craig Bailey'!N17)</f>
        <v>6</v>
      </c>
      <c r="H33" s="27">
        <f>SUM('Craig Bailey'!O17)</f>
        <v>198.25</v>
      </c>
    </row>
    <row r="34" spans="1:8" x14ac:dyDescent="0.25">
      <c r="A34" s="24">
        <v>28</v>
      </c>
      <c r="B34" s="24" t="s">
        <v>19</v>
      </c>
      <c r="C34" s="25" t="s">
        <v>74</v>
      </c>
      <c r="D34" s="26">
        <f>SUM('Bruce Postialwait'!K4)</f>
        <v>3</v>
      </c>
      <c r="E34" s="26">
        <f>SUM('Bruce Postialwait'!L4)</f>
        <v>587.00099999999998</v>
      </c>
      <c r="F34" s="27">
        <f>SUM('Bruce Postialwait'!M4)</f>
        <v>195.667</v>
      </c>
      <c r="G34" s="26">
        <f>SUM('Bruce Postialwait'!N4)</f>
        <v>2</v>
      </c>
      <c r="H34" s="27">
        <f>SUM('Bruce Postialwait'!O4)</f>
        <v>197.667</v>
      </c>
    </row>
    <row r="35" spans="1:8" x14ac:dyDescent="0.25">
      <c r="A35" s="24">
        <v>29</v>
      </c>
      <c r="B35" s="24" t="s">
        <v>19</v>
      </c>
      <c r="C35" s="25" t="s">
        <v>75</v>
      </c>
      <c r="D35" s="26">
        <f>SUM('Bill Dooley'!K4)</f>
        <v>3</v>
      </c>
      <c r="E35" s="26">
        <f>SUM('Bill Dooley'!L4)</f>
        <v>587</v>
      </c>
      <c r="F35" s="27">
        <f>SUM('Bill Dooley'!M4)</f>
        <v>195.66666666666666</v>
      </c>
      <c r="G35" s="26">
        <f>SUM('Bill Dooley'!N4)</f>
        <v>2</v>
      </c>
      <c r="H35" s="27">
        <f>SUM('Bill Dooley'!O4)</f>
        <v>197.66666666666666</v>
      </c>
    </row>
    <row r="36" spans="1:8" x14ac:dyDescent="0.25">
      <c r="A36" s="24">
        <v>30</v>
      </c>
      <c r="B36" s="24" t="s">
        <v>19</v>
      </c>
      <c r="C36" s="25" t="s">
        <v>76</v>
      </c>
      <c r="D36" s="26">
        <f>SUM('Bill Simmons'!K4)</f>
        <v>3</v>
      </c>
      <c r="E36" s="26">
        <f>SUM('Bill Simmons'!L4)</f>
        <v>586</v>
      </c>
      <c r="F36" s="27">
        <f>SUM('Bill Simmons'!M4)</f>
        <v>195.33333333333334</v>
      </c>
      <c r="G36" s="26">
        <f>SUM('Bill Simmons'!N4)</f>
        <v>2</v>
      </c>
      <c r="H36" s="27">
        <f>SUM('Bill Simmons'!O4)</f>
        <v>197.33333333333334</v>
      </c>
    </row>
    <row r="37" spans="1:8" x14ac:dyDescent="0.25">
      <c r="A37" s="24">
        <v>31</v>
      </c>
      <c r="B37" s="24" t="s">
        <v>19</v>
      </c>
      <c r="C37" s="25" t="s">
        <v>77</v>
      </c>
      <c r="D37" s="26">
        <f>SUM('Leo Maaoia'!K4)</f>
        <v>3</v>
      </c>
      <c r="E37" s="26">
        <f>SUM('Leo Maaoia'!L4)</f>
        <v>585.00299999999993</v>
      </c>
      <c r="F37" s="27">
        <f>SUM('Leo Maaoia'!M4)</f>
        <v>195.00099999999998</v>
      </c>
      <c r="G37" s="26">
        <f>SUM('Leo Maaoia'!N4)</f>
        <v>2</v>
      </c>
      <c r="H37" s="27">
        <f>SUM('Leo Maaoia'!O4)</f>
        <v>197.00099999999998</v>
      </c>
    </row>
    <row r="38" spans="1:8" x14ac:dyDescent="0.25">
      <c r="A38" s="24">
        <v>32</v>
      </c>
      <c r="B38" s="24" t="s">
        <v>19</v>
      </c>
      <c r="C38" s="25" t="s">
        <v>78</v>
      </c>
      <c r="D38" s="26">
        <f>SUM('Dean Ackman'!K4)</f>
        <v>3</v>
      </c>
      <c r="E38" s="26">
        <f>SUM('Dean Ackman'!L4)</f>
        <v>585.00199999999995</v>
      </c>
      <c r="F38" s="27">
        <f>SUM('Dean Ackman'!M4)</f>
        <v>195.00066666666666</v>
      </c>
      <c r="G38" s="26">
        <f>SUM('Dean Ackman'!N4)</f>
        <v>2</v>
      </c>
      <c r="H38" s="27">
        <f>SUM('Dean Ackman'!O4)</f>
        <v>197.00066666666666</v>
      </c>
    </row>
    <row r="39" spans="1:8" x14ac:dyDescent="0.25">
      <c r="A39" s="24">
        <v>33</v>
      </c>
      <c r="B39" s="24" t="s">
        <v>19</v>
      </c>
      <c r="C39" s="25" t="s">
        <v>79</v>
      </c>
      <c r="D39" s="26">
        <f>SUM('Richard Lightfoot'!K4)</f>
        <v>3</v>
      </c>
      <c r="E39" s="26">
        <f>SUM('Richard Lightfoot'!L4)</f>
        <v>585.00099999999998</v>
      </c>
      <c r="F39" s="27">
        <f>SUM('Richard Lightfoot'!M4)</f>
        <v>195.00033333333332</v>
      </c>
      <c r="G39" s="26">
        <f>SUM('Richard Lightfoot'!N4)</f>
        <v>2</v>
      </c>
      <c r="H39" s="27">
        <f>SUM('Richard Lightfoot'!O4)</f>
        <v>197.00033333333332</v>
      </c>
    </row>
    <row r="40" spans="1:8" x14ac:dyDescent="0.25">
      <c r="A40" s="24">
        <v>34</v>
      </c>
      <c r="B40" s="24" t="s">
        <v>19</v>
      </c>
      <c r="C40" s="25" t="s">
        <v>80</v>
      </c>
      <c r="D40" s="26">
        <f>SUM('David Renfroe'!K4)</f>
        <v>3</v>
      </c>
      <c r="E40" s="26">
        <f>SUM('David Renfroe'!L4)</f>
        <v>585</v>
      </c>
      <c r="F40" s="27">
        <f>SUM('David Renfroe'!M4)</f>
        <v>195</v>
      </c>
      <c r="G40" s="26">
        <f>SUM('David Renfroe'!N4)</f>
        <v>2</v>
      </c>
      <c r="H40" s="27">
        <f>SUM('David Renfroe'!O4)</f>
        <v>197</v>
      </c>
    </row>
    <row r="41" spans="1:8" x14ac:dyDescent="0.25">
      <c r="A41" s="24">
        <v>35</v>
      </c>
      <c r="B41" s="24" t="s">
        <v>19</v>
      </c>
      <c r="C41" s="25" t="s">
        <v>81</v>
      </c>
      <c r="D41" s="26">
        <f>SUM('Annette Rowe'!K4)</f>
        <v>3</v>
      </c>
      <c r="E41" s="26">
        <f>SUM('Annette Rowe'!L4)</f>
        <v>579</v>
      </c>
      <c r="F41" s="27">
        <f>SUM('Annette Rowe'!M4)</f>
        <v>193</v>
      </c>
      <c r="G41" s="26">
        <f>SUM('Annette Rowe'!N4)</f>
        <v>2</v>
      </c>
      <c r="H41" s="27">
        <f>SUM('Annette Rowe'!O4)</f>
        <v>195</v>
      </c>
    </row>
    <row r="42" spans="1:8" x14ac:dyDescent="0.25">
      <c r="A42" s="24">
        <v>36</v>
      </c>
      <c r="B42" s="24" t="s">
        <v>19</v>
      </c>
      <c r="C42" s="25" t="s">
        <v>82</v>
      </c>
      <c r="D42" s="26">
        <f>SUM('Del Smith'!K4)</f>
        <v>3</v>
      </c>
      <c r="E42" s="26">
        <f>SUM('Del Smith'!L4)</f>
        <v>578</v>
      </c>
      <c r="F42" s="27">
        <f>SUM('Del Smith'!M4)</f>
        <v>192.66666666666666</v>
      </c>
      <c r="G42" s="26">
        <f>SUM('Del Smith'!N4)</f>
        <v>2</v>
      </c>
      <c r="H42" s="27">
        <f>SUM('Del Smith'!O4)</f>
        <v>194.66666666666666</v>
      </c>
    </row>
    <row r="43" spans="1:8" x14ac:dyDescent="0.25">
      <c r="A43" s="24">
        <v>37</v>
      </c>
      <c r="B43" s="24" t="s">
        <v>19</v>
      </c>
      <c r="C43" s="25" t="s">
        <v>51</v>
      </c>
      <c r="D43" s="26">
        <f>SUM('Bill Myers'!K4)</f>
        <v>3</v>
      </c>
      <c r="E43" s="26">
        <f>SUM('Bill Myers'!L4)</f>
        <v>576</v>
      </c>
      <c r="F43" s="27">
        <f>SUM('Bill Myers'!M4)</f>
        <v>192</v>
      </c>
      <c r="G43" s="26">
        <f>SUM('Bill Myers'!N4)</f>
        <v>2</v>
      </c>
      <c r="H43" s="27">
        <f>SUM('Bill Myers'!O4)</f>
        <v>194</v>
      </c>
    </row>
    <row r="44" spans="1:8" x14ac:dyDescent="0.25">
      <c r="A44" s="24">
        <v>38</v>
      </c>
      <c r="B44" s="24" t="s">
        <v>19</v>
      </c>
      <c r="C44" s="25" t="s">
        <v>83</v>
      </c>
      <c r="D44" s="26">
        <f>SUM('Lacey Allman'!K4)</f>
        <v>3</v>
      </c>
      <c r="E44" s="26">
        <f>SUM('Lacey Allman'!L4)</f>
        <v>574</v>
      </c>
      <c r="F44" s="27">
        <f>SUM('Lacey Allman'!M4)</f>
        <v>191.33333333333334</v>
      </c>
      <c r="G44" s="26">
        <f>SUM('Lacey Allman'!N4)</f>
        <v>2</v>
      </c>
      <c r="H44" s="27">
        <f>SUM('Lacey Allman'!O4)</f>
        <v>193.33333333333334</v>
      </c>
    </row>
    <row r="45" spans="1:8" x14ac:dyDescent="0.25">
      <c r="A45" s="24">
        <v>39</v>
      </c>
      <c r="B45" s="24" t="s">
        <v>19</v>
      </c>
      <c r="C45" s="25" t="s">
        <v>100</v>
      </c>
      <c r="D45" s="26">
        <f>SUM('Sarah Lotts'!K5)</f>
        <v>8</v>
      </c>
      <c r="E45" s="26">
        <f>SUM('Sarah Lotts'!L5)</f>
        <v>1505</v>
      </c>
      <c r="F45" s="27">
        <f>SUM('Sarah Lotts'!M5)</f>
        <v>188.125</v>
      </c>
      <c r="G45" s="26">
        <f>SUM('Sarah Lotts'!N5)</f>
        <v>4</v>
      </c>
      <c r="H45" s="27">
        <f>SUM('Sarah Lotts'!O5)</f>
        <v>192.125</v>
      </c>
    </row>
    <row r="46" spans="1:8" x14ac:dyDescent="0.25">
      <c r="A46" s="24">
        <v>40</v>
      </c>
      <c r="B46" s="24" t="s">
        <v>19</v>
      </c>
      <c r="C46" s="25" t="s">
        <v>53</v>
      </c>
      <c r="D46" s="26">
        <f>SUM('Russ Peters'!K4)</f>
        <v>3</v>
      </c>
      <c r="E46" s="26">
        <f>SUM('Russ Peters'!L4)</f>
        <v>568</v>
      </c>
      <c r="F46" s="27">
        <f>SUM('Russ Peters'!M4)</f>
        <v>189.33333333333334</v>
      </c>
      <c r="G46" s="26">
        <f>SUM('Russ Peters'!N4)</f>
        <v>2</v>
      </c>
      <c r="H46" s="27">
        <f>SUM('Russ Peters'!O4)</f>
        <v>191.33333333333334</v>
      </c>
    </row>
    <row r="48" spans="1:8" x14ac:dyDescent="0.25">
      <c r="A48" s="9"/>
      <c r="B48" s="9"/>
      <c r="C48" s="21"/>
      <c r="D48" s="9"/>
      <c r="E48" s="9"/>
      <c r="F48" s="14"/>
      <c r="G48" s="9"/>
      <c r="H48" s="14"/>
    </row>
    <row r="49" spans="1:8" ht="28.5" x14ac:dyDescent="0.45">
      <c r="A49" s="18"/>
      <c r="B49" s="9"/>
      <c r="C49" s="22" t="s">
        <v>25</v>
      </c>
      <c r="D49" s="9"/>
      <c r="E49" s="9"/>
      <c r="F49" s="14"/>
      <c r="G49" s="9"/>
      <c r="H49" s="14"/>
    </row>
    <row r="50" spans="1:8" ht="18.75" x14ac:dyDescent="0.3">
      <c r="A50" s="9"/>
      <c r="B50" s="9"/>
      <c r="C50" s="21"/>
      <c r="D50" s="13" t="s">
        <v>29</v>
      </c>
      <c r="E50" s="9"/>
      <c r="F50" s="14"/>
      <c r="G50" s="9"/>
      <c r="H50" s="14"/>
    </row>
    <row r="51" spans="1:8" x14ac:dyDescent="0.25">
      <c r="A51" s="9"/>
      <c r="B51" s="9"/>
      <c r="C51" s="21"/>
      <c r="D51" s="9"/>
      <c r="E51" s="9"/>
      <c r="F51" s="14"/>
      <c r="G51" s="9"/>
      <c r="H51" s="14"/>
    </row>
    <row r="52" spans="1:8" ht="18.75" x14ac:dyDescent="0.4">
      <c r="A52" s="10" t="s">
        <v>0</v>
      </c>
      <c r="B52" s="10" t="s">
        <v>1</v>
      </c>
      <c r="C52" s="19" t="s">
        <v>2</v>
      </c>
      <c r="D52" s="19" t="s">
        <v>20</v>
      </c>
      <c r="E52" s="19" t="s">
        <v>16</v>
      </c>
      <c r="F52" s="20" t="s">
        <v>17</v>
      </c>
      <c r="G52" s="19" t="s">
        <v>14</v>
      </c>
      <c r="H52" s="20" t="s">
        <v>18</v>
      </c>
    </row>
    <row r="53" spans="1:8" x14ac:dyDescent="0.25">
      <c r="A53" s="24">
        <v>1</v>
      </c>
      <c r="B53" s="24" t="s">
        <v>42</v>
      </c>
      <c r="C53" s="25" t="s">
        <v>37</v>
      </c>
      <c r="D53" s="26">
        <f>SUM('Judy Gallion'!K13)</f>
        <v>44</v>
      </c>
      <c r="E53" s="26">
        <f>SUM('Judy Gallion'!L13)</f>
        <v>8431.0020000000004</v>
      </c>
      <c r="F53" s="27">
        <f>SUM('Judy Gallion'!M13)</f>
        <v>191.61368181818182</v>
      </c>
      <c r="G53" s="26">
        <f>SUM('Judy Gallion'!N13)</f>
        <v>100</v>
      </c>
      <c r="H53" s="27">
        <f>SUM('Judy Gallion'!O13)</f>
        <v>291.61368181818182</v>
      </c>
    </row>
    <row r="54" spans="1:8" x14ac:dyDescent="0.25">
      <c r="A54" s="24">
        <v>2</v>
      </c>
      <c r="B54" s="24" t="s">
        <v>42</v>
      </c>
      <c r="C54" s="25" t="s">
        <v>92</v>
      </c>
      <c r="D54" s="26">
        <f>SUM('Shawn Hudson'!K7)</f>
        <v>20</v>
      </c>
      <c r="E54" s="26">
        <f>SUM('Shawn Hudson'!L7)</f>
        <v>3855.0010000000002</v>
      </c>
      <c r="F54" s="27">
        <f>SUM('Shawn Hudson'!M7)</f>
        <v>192.75005000000002</v>
      </c>
      <c r="G54" s="26">
        <f>SUM('Shawn Hudson'!N7)</f>
        <v>59</v>
      </c>
      <c r="H54" s="27">
        <f>SUM('Shawn Hudson'!O7)</f>
        <v>251.75005000000002</v>
      </c>
    </row>
    <row r="55" spans="1:8" x14ac:dyDescent="0.25">
      <c r="A55" s="24">
        <v>3</v>
      </c>
      <c r="B55" s="24" t="s">
        <v>42</v>
      </c>
      <c r="C55" s="25" t="s">
        <v>59</v>
      </c>
      <c r="D55" s="26">
        <f>SUM('Cody Dockery'!K25)</f>
        <v>25</v>
      </c>
      <c r="E55" s="26">
        <f>SUM('Cody Dockery'!L25)</f>
        <v>4730.0010000000002</v>
      </c>
      <c r="F55" s="27">
        <f>SUM('Cody Dockery'!M25)</f>
        <v>189.20004</v>
      </c>
      <c r="G55" s="26">
        <f>SUM('Cody Dockery'!N25)</f>
        <v>53</v>
      </c>
      <c r="H55" s="27">
        <f>SUM('Cody Dockery'!O25)</f>
        <v>242.20004</v>
      </c>
    </row>
    <row r="56" spans="1:8" x14ac:dyDescent="0.25">
      <c r="A56" s="24">
        <v>4</v>
      </c>
      <c r="B56" s="24" t="s">
        <v>42</v>
      </c>
      <c r="C56" s="25" t="s">
        <v>35</v>
      </c>
      <c r="D56" s="26">
        <f>SUM('Craig Bailey'!K10)</f>
        <v>29</v>
      </c>
      <c r="E56" s="26">
        <f>SUM('Craig Bailey'!L10)</f>
        <v>5357</v>
      </c>
      <c r="F56" s="27">
        <f>SUM('Craig Bailey'!M10)</f>
        <v>184.72413793103448</v>
      </c>
      <c r="G56" s="26">
        <f>SUM('Craig Bailey'!N10)</f>
        <v>49</v>
      </c>
      <c r="H56" s="27">
        <f>SUM('Craig Bailey'!O10)</f>
        <v>233.72413793103448</v>
      </c>
    </row>
    <row r="57" spans="1:8" x14ac:dyDescent="0.25">
      <c r="A57" s="52"/>
      <c r="B57" s="52"/>
      <c r="C57" s="53"/>
      <c r="D57" s="54"/>
      <c r="E57" s="54"/>
      <c r="F57" s="55"/>
      <c r="G57" s="54"/>
      <c r="H57" s="55"/>
    </row>
    <row r="58" spans="1:8" x14ac:dyDescent="0.25">
      <c r="A58" s="24">
        <v>4</v>
      </c>
      <c r="B58" s="24" t="s">
        <v>42</v>
      </c>
      <c r="C58" s="25" t="s">
        <v>56</v>
      </c>
      <c r="D58" s="26">
        <f>SUM('Matthew Tignor'!K15)</f>
        <v>15</v>
      </c>
      <c r="E58" s="26">
        <f>SUM('Matthew Tignor'!L15)</f>
        <v>2839.002</v>
      </c>
      <c r="F58" s="27">
        <f>SUM('Matthew Tignor'!M15)</f>
        <v>189.26679999999999</v>
      </c>
      <c r="G58" s="26">
        <f>SUM('Matthew Tignor'!N15)</f>
        <v>31</v>
      </c>
      <c r="H58" s="27">
        <f>SUM('Matthew Tignor'!O15)</f>
        <v>220.26679999999999</v>
      </c>
    </row>
    <row r="59" spans="1:8" x14ac:dyDescent="0.25">
      <c r="A59" s="24">
        <v>5</v>
      </c>
      <c r="B59" s="24" t="s">
        <v>42</v>
      </c>
      <c r="C59" s="25" t="s">
        <v>44</v>
      </c>
      <c r="D59" s="26">
        <f>SUM('Steve Pennington'!K13)</f>
        <v>6</v>
      </c>
      <c r="E59" s="26">
        <f>SUM('Steve Pennington'!L13)</f>
        <v>1181</v>
      </c>
      <c r="F59" s="27">
        <f>SUM('Steve Pennington'!M13)</f>
        <v>196.83333333333334</v>
      </c>
      <c r="G59" s="26">
        <f>SUM('Steve Pennington'!N13)</f>
        <v>22</v>
      </c>
      <c r="H59" s="27">
        <f>SUM('Steve Pennington'!O13)</f>
        <v>218.83333333333334</v>
      </c>
    </row>
    <row r="60" spans="1:8" x14ac:dyDescent="0.25">
      <c r="A60" s="24">
        <v>7</v>
      </c>
      <c r="B60" s="24" t="s">
        <v>42</v>
      </c>
      <c r="C60" s="25" t="s">
        <v>47</v>
      </c>
      <c r="D60" s="26">
        <f>SUM('David Jennings'!K13)</f>
        <v>9</v>
      </c>
      <c r="E60" s="26">
        <f>SUM('David Jennings'!L13)</f>
        <v>1740</v>
      </c>
      <c r="F60" s="27">
        <f>SUM('David Jennings'!M13)</f>
        <v>193.33333333333334</v>
      </c>
      <c r="G60" s="26">
        <f>SUM('David Jennings'!N13)</f>
        <v>21</v>
      </c>
      <c r="H60" s="27">
        <f>SUM('David Jennings'!O13)</f>
        <v>214.33333333333334</v>
      </c>
    </row>
    <row r="61" spans="1:8" x14ac:dyDescent="0.25">
      <c r="A61" s="24">
        <v>8</v>
      </c>
      <c r="B61" s="24" t="s">
        <v>42</v>
      </c>
      <c r="C61" s="25" t="s">
        <v>94</v>
      </c>
      <c r="D61" s="26">
        <f>SUM('John Johnson'!K6)</f>
        <v>10</v>
      </c>
      <c r="E61" s="26">
        <f>SUM('John Johnson'!L6)</f>
        <v>1892.001</v>
      </c>
      <c r="F61" s="27">
        <f>SUM('John Johnson'!M6)</f>
        <v>189.20009999999999</v>
      </c>
      <c r="G61" s="26">
        <f>SUM('John Johnson'!N6)</f>
        <v>18</v>
      </c>
      <c r="H61" s="27">
        <f>SUM('John Johnson'!O6)</f>
        <v>207.20009999999999</v>
      </c>
    </row>
    <row r="62" spans="1:8" x14ac:dyDescent="0.25">
      <c r="A62" s="24">
        <v>9</v>
      </c>
      <c r="B62" s="24" t="s">
        <v>42</v>
      </c>
      <c r="C62" s="25" t="s">
        <v>85</v>
      </c>
      <c r="D62" s="26">
        <f>SUM('Dale Taft'!K5)</f>
        <v>6</v>
      </c>
      <c r="E62" s="26">
        <f>SUM('Dale Taft'!L5)</f>
        <v>1142.001</v>
      </c>
      <c r="F62" s="27">
        <f>SUM('Dale Taft'!M5)</f>
        <v>190.33349999999999</v>
      </c>
      <c r="G62" s="26">
        <f>SUM('Dale Taft'!N5)</f>
        <v>11</v>
      </c>
      <c r="H62" s="27">
        <f>SUM('Dale Taft'!O5)</f>
        <v>201.33349999999999</v>
      </c>
    </row>
    <row r="63" spans="1:8" x14ac:dyDescent="0.25">
      <c r="A63" s="24">
        <v>10</v>
      </c>
      <c r="B63" s="24" t="s">
        <v>42</v>
      </c>
      <c r="C63" s="25" t="s">
        <v>52</v>
      </c>
      <c r="D63" s="26">
        <f>SUM('Roger Foshee'!K17)</f>
        <v>3</v>
      </c>
      <c r="E63" s="26">
        <f>SUM('Roger Foshee'!L17)</f>
        <v>576.00099999999998</v>
      </c>
      <c r="F63" s="27">
        <f>SUM('Roger Foshee'!M17)</f>
        <v>192.00033333333332</v>
      </c>
      <c r="G63" s="26">
        <f>SUM('Roger Foshee'!N17)</f>
        <v>7</v>
      </c>
      <c r="H63" s="27">
        <f>SUM('Roger Foshee'!O17)</f>
        <v>199.00033333333332</v>
      </c>
    </row>
    <row r="64" spans="1:8" x14ac:dyDescent="0.25">
      <c r="A64" s="24">
        <v>11</v>
      </c>
      <c r="B64" s="24" t="s">
        <v>42</v>
      </c>
      <c r="C64" s="25" t="s">
        <v>65</v>
      </c>
      <c r="D64" s="26">
        <f>SUM('Robert Tyree'!K4)</f>
        <v>4</v>
      </c>
      <c r="E64" s="26">
        <f>SUM('Robert Tyree'!L4)</f>
        <v>760</v>
      </c>
      <c r="F64" s="27">
        <f>SUM('Robert Tyree'!M4)</f>
        <v>190</v>
      </c>
      <c r="G64" s="26">
        <f>SUM('Robert Tyree'!N4)</f>
        <v>8</v>
      </c>
      <c r="H64" s="27">
        <f>SUM('Robert Tyree'!O4)</f>
        <v>198</v>
      </c>
    </row>
    <row r="65" spans="1:8" x14ac:dyDescent="0.25">
      <c r="A65" s="24">
        <v>12</v>
      </c>
      <c r="B65" s="24" t="s">
        <v>42</v>
      </c>
      <c r="C65" s="25" t="s">
        <v>106</v>
      </c>
      <c r="D65" s="26">
        <f>SUM('Andy Slade'!K4)</f>
        <v>4</v>
      </c>
      <c r="E65" s="26">
        <f>SUM('Andy Slade'!L4)</f>
        <v>755</v>
      </c>
      <c r="F65" s="27">
        <f>SUM('Andy Slade'!M4)</f>
        <v>188.75</v>
      </c>
      <c r="G65" s="26">
        <f>SUM('Andy Slade'!N4)</f>
        <v>5</v>
      </c>
      <c r="H65" s="27">
        <f>SUM('Andy Slade'!O4)</f>
        <v>193.75</v>
      </c>
    </row>
    <row r="66" spans="1:8" x14ac:dyDescent="0.25">
      <c r="A66" s="24">
        <v>13</v>
      </c>
      <c r="B66" s="24" t="s">
        <v>42</v>
      </c>
      <c r="C66" s="25" t="s">
        <v>50</v>
      </c>
      <c r="D66" s="26">
        <f>SUM('Arthur Cole'!K18)</f>
        <v>6</v>
      </c>
      <c r="E66" s="26">
        <f>SUM('Arthur Cole'!L18)</f>
        <v>1107</v>
      </c>
      <c r="F66" s="27">
        <f>SUM('Arthur Cole'!M18)</f>
        <v>184.5</v>
      </c>
      <c r="G66" s="26">
        <f>SUM('Arthur Cole'!N18)</f>
        <v>9</v>
      </c>
      <c r="H66" s="27">
        <f>SUM('Arthur Cole'!O18)</f>
        <v>193.5</v>
      </c>
    </row>
    <row r="67" spans="1:8" x14ac:dyDescent="0.25">
      <c r="A67" s="24">
        <v>14</v>
      </c>
      <c r="B67" s="24" t="s">
        <v>42</v>
      </c>
      <c r="C67" s="25" t="s">
        <v>105</v>
      </c>
      <c r="D67" s="26">
        <f>SUM('Clay Cantrell'!K4)</f>
        <v>4</v>
      </c>
      <c r="E67" s="26">
        <f>SUM('Clay Cantrell'!L4)</f>
        <v>747</v>
      </c>
      <c r="F67" s="27">
        <f>SUM('Clay Cantrell'!M4)</f>
        <v>186.75</v>
      </c>
      <c r="G67" s="26">
        <f>SUM('Clay Cantrell'!N4)</f>
        <v>5</v>
      </c>
      <c r="H67" s="27">
        <f>SUM('Clay Cantrell'!O4)</f>
        <v>191.75</v>
      </c>
    </row>
    <row r="68" spans="1:8" x14ac:dyDescent="0.25">
      <c r="A68" s="24">
        <v>15</v>
      </c>
      <c r="B68" s="24" t="s">
        <v>42</v>
      </c>
      <c r="C68" s="25" t="s">
        <v>93</v>
      </c>
      <c r="D68" s="26">
        <f>SUM('Jason Rasnake'!K4)</f>
        <v>4</v>
      </c>
      <c r="E68" s="26">
        <f>SUM('Jason Rasnake'!L4)</f>
        <v>736</v>
      </c>
      <c r="F68" s="27">
        <f>SUM('Jason Rasnake'!M4)</f>
        <v>184</v>
      </c>
      <c r="G68" s="26">
        <f>SUM('Jason Rasnake'!N4)</f>
        <v>4</v>
      </c>
      <c r="H68" s="27">
        <f>SUM('Jason Rasnake'!O4)</f>
        <v>188</v>
      </c>
    </row>
    <row r="69" spans="1:8" x14ac:dyDescent="0.25">
      <c r="A69" s="24">
        <v>16</v>
      </c>
      <c r="B69" s="24" t="s">
        <v>42</v>
      </c>
      <c r="C69" s="25" t="s">
        <v>38</v>
      </c>
      <c r="D69" s="26">
        <f>SUM('Patrick Driscoll'!K5)</f>
        <v>8</v>
      </c>
      <c r="E69" s="26">
        <f>SUM('Patrick Driscoll'!L5)</f>
        <v>1444</v>
      </c>
      <c r="F69" s="27">
        <f>SUM('Patrick Driscoll'!M5)</f>
        <v>180.5</v>
      </c>
      <c r="G69" s="26">
        <f>SUM('Patrick Driscoll'!N5)</f>
        <v>6</v>
      </c>
      <c r="H69" s="27">
        <f>SUM('Patrick Driscoll'!O5)</f>
        <v>186.5</v>
      </c>
    </row>
    <row r="70" spans="1:8" x14ac:dyDescent="0.25">
      <c r="A70" s="24">
        <v>17</v>
      </c>
      <c r="B70" s="24" t="s">
        <v>42</v>
      </c>
      <c r="C70" s="25" t="s">
        <v>101</v>
      </c>
      <c r="D70" s="26">
        <f>SUM('TJ Buckley'!K4)</f>
        <v>4</v>
      </c>
      <c r="E70" s="26">
        <f>SUM('TJ Buckley'!L4)</f>
        <v>721</v>
      </c>
      <c r="F70" s="27">
        <f>SUM('TJ Buckley'!M4)</f>
        <v>180.25</v>
      </c>
      <c r="G70" s="26">
        <f>SUM('TJ Buckley'!N4)</f>
        <v>4</v>
      </c>
      <c r="H70" s="27">
        <f>SUM('TJ Buckley'!O4)</f>
        <v>184.25</v>
      </c>
    </row>
    <row r="71" spans="1:8" x14ac:dyDescent="0.25">
      <c r="A71" s="24">
        <v>18</v>
      </c>
      <c r="B71" s="24" t="s">
        <v>42</v>
      </c>
      <c r="C71" s="25" t="s">
        <v>61</v>
      </c>
      <c r="D71" s="26">
        <f>SUM('Chuck Miller'!K22)</f>
        <v>4</v>
      </c>
      <c r="E71" s="26">
        <f>SUM('Chuck Miller'!L22)</f>
        <v>717</v>
      </c>
      <c r="F71" s="27">
        <f>SUM('Chuck Miller'!M22)</f>
        <v>179.25</v>
      </c>
      <c r="G71" s="26">
        <f>SUM('Chuck Miller'!N22)</f>
        <v>2</v>
      </c>
      <c r="H71" s="27">
        <f>SUM('Chuck Miller'!O22)</f>
        <v>181.25</v>
      </c>
    </row>
    <row r="72" spans="1:8" x14ac:dyDescent="0.25">
      <c r="A72" s="24">
        <v>19</v>
      </c>
      <c r="B72" s="24" t="s">
        <v>42</v>
      </c>
      <c r="C72" s="25" t="s">
        <v>32</v>
      </c>
      <c r="D72" s="26">
        <f>SUM('Ken Mix'!K16)</f>
        <v>4</v>
      </c>
      <c r="E72" s="26">
        <f>SUM('Ken Mix'!L16)</f>
        <v>716</v>
      </c>
      <c r="F72" s="27">
        <f>SUM('Ken Mix'!M16)</f>
        <v>179</v>
      </c>
      <c r="G72" s="26">
        <f>SUM('Ken Mix'!N16)</f>
        <v>2</v>
      </c>
      <c r="H72" s="27">
        <f>SUM('Ken Mix'!O16)</f>
        <v>181</v>
      </c>
    </row>
    <row r="73" spans="1:8" x14ac:dyDescent="0.25">
      <c r="A73" s="24">
        <v>20</v>
      </c>
      <c r="B73" s="24" t="s">
        <v>42</v>
      </c>
      <c r="C73" s="25" t="s">
        <v>95</v>
      </c>
      <c r="D73" s="26">
        <f>SUM('Matt McConnell'!K4)</f>
        <v>4</v>
      </c>
      <c r="E73" s="26">
        <f>SUM('Matt McConnell'!L4)</f>
        <v>709</v>
      </c>
      <c r="F73" s="27">
        <f>SUM('Matt McConnell'!M4)</f>
        <v>177.25</v>
      </c>
      <c r="G73" s="26">
        <f>SUM('Matt McConnell'!N4)</f>
        <v>2</v>
      </c>
      <c r="H73" s="27">
        <f>SUM('Matt McConnell'!O4)</f>
        <v>179.25</v>
      </c>
    </row>
    <row r="74" spans="1:8" x14ac:dyDescent="0.25">
      <c r="A74" s="24">
        <v>21</v>
      </c>
      <c r="B74" s="24" t="s">
        <v>42</v>
      </c>
      <c r="C74" s="25" t="s">
        <v>104</v>
      </c>
      <c r="D74" s="26">
        <f>SUM('Charles Span'!K4)</f>
        <v>4</v>
      </c>
      <c r="E74" s="26">
        <f>SUM('Charles Span'!L4)</f>
        <v>696</v>
      </c>
      <c r="F74" s="27">
        <f>SUM('Charles Span'!M4)</f>
        <v>174</v>
      </c>
      <c r="G74" s="26">
        <f>SUM('Charles Span'!N4)</f>
        <v>3</v>
      </c>
      <c r="H74" s="27">
        <f>SUM('Charles Span'!O4)</f>
        <v>177</v>
      </c>
    </row>
    <row r="75" spans="1:8" x14ac:dyDescent="0.25">
      <c r="A75" s="24">
        <v>22</v>
      </c>
      <c r="B75" s="24" t="s">
        <v>42</v>
      </c>
      <c r="C75" s="25" t="s">
        <v>102</v>
      </c>
      <c r="D75" s="26">
        <f>SUM('Scott Haskins'!K4)</f>
        <v>4</v>
      </c>
      <c r="E75" s="26">
        <f>SUM('Scott Haskins'!L4)</f>
        <v>688</v>
      </c>
      <c r="F75" s="27">
        <f>SUM('Scott Haskins'!M4)</f>
        <v>172</v>
      </c>
      <c r="G75" s="26">
        <f>SUM('Scott Haskins'!N4)</f>
        <v>3</v>
      </c>
      <c r="H75" s="27">
        <f>SUM('Scott Haskins'!O4)</f>
        <v>175</v>
      </c>
    </row>
    <row r="77" spans="1:8" x14ac:dyDescent="0.25">
      <c r="A77" s="9"/>
      <c r="B77" s="9"/>
      <c r="C77" s="21"/>
      <c r="D77" s="9"/>
      <c r="E77" s="9"/>
      <c r="F77" s="14"/>
      <c r="G77" s="9"/>
      <c r="H77" s="14"/>
    </row>
    <row r="78" spans="1:8" ht="28.5" x14ac:dyDescent="0.45">
      <c r="A78" s="18"/>
      <c r="B78" s="9"/>
      <c r="C78" s="22" t="s">
        <v>27</v>
      </c>
      <c r="D78" s="9"/>
      <c r="E78" s="9"/>
      <c r="F78" s="14"/>
      <c r="G78" s="9"/>
      <c r="H78" s="14"/>
    </row>
    <row r="79" spans="1:8" ht="18.75" x14ac:dyDescent="0.3">
      <c r="A79" s="9"/>
      <c r="B79" s="9"/>
      <c r="C79" s="21"/>
      <c r="D79" s="13" t="s">
        <v>29</v>
      </c>
      <c r="E79" s="9"/>
      <c r="F79" s="14"/>
      <c r="G79" s="9"/>
      <c r="H79" s="14"/>
    </row>
    <row r="80" spans="1:8" x14ac:dyDescent="0.25">
      <c r="A80" s="9"/>
      <c r="B80" s="9"/>
      <c r="C80" s="21"/>
      <c r="D80" s="9"/>
      <c r="E80" s="9"/>
      <c r="F80" s="14"/>
      <c r="G80" s="9"/>
      <c r="H80" s="14"/>
    </row>
    <row r="81" spans="1:8 16384:16384" ht="18.75" x14ac:dyDescent="0.4">
      <c r="A81" s="10" t="s">
        <v>0</v>
      </c>
      <c r="B81" s="10" t="s">
        <v>1</v>
      </c>
      <c r="C81" s="19" t="s">
        <v>2</v>
      </c>
      <c r="D81" s="19" t="s">
        <v>20</v>
      </c>
      <c r="E81" s="19" t="s">
        <v>16</v>
      </c>
      <c r="F81" s="20" t="s">
        <v>17</v>
      </c>
      <c r="G81" s="19" t="s">
        <v>14</v>
      </c>
      <c r="H81" s="20" t="s">
        <v>18</v>
      </c>
    </row>
    <row r="82" spans="1:8 16384:16384" ht="15" customHeight="1" x14ac:dyDescent="0.4">
      <c r="A82" s="10">
        <v>1</v>
      </c>
      <c r="B82" s="24" t="s">
        <v>23</v>
      </c>
      <c r="C82" s="25" t="s">
        <v>86</v>
      </c>
      <c r="D82" s="26">
        <f>SUM('Stanley Canter'!K9)</f>
        <v>24</v>
      </c>
      <c r="E82" s="26">
        <f>SUM('Stanley Canter'!L9)</f>
        <v>4700.0010000000002</v>
      </c>
      <c r="F82" s="27">
        <f>SUM('Stanley Canter'!M9)</f>
        <v>195.83337500000002</v>
      </c>
      <c r="G82" s="26">
        <f>SUM('Stanley Canter'!N9)</f>
        <v>87</v>
      </c>
      <c r="H82" s="27">
        <f>SUM('Stanley Canter'!O9)</f>
        <v>282.83337500000005</v>
      </c>
    </row>
    <row r="83" spans="1:8 16384:16384" ht="15" customHeight="1" x14ac:dyDescent="0.25">
      <c r="A83" s="24">
        <v>2</v>
      </c>
      <c r="B83" s="24" t="s">
        <v>23</v>
      </c>
      <c r="C83" s="25" t="s">
        <v>57</v>
      </c>
      <c r="D83" s="26">
        <f>SUM('Tom Tignor'!K8)</f>
        <v>25</v>
      </c>
      <c r="E83" s="26">
        <f>SUM('Tom Tignor'!L8)</f>
        <v>4804.0010000000002</v>
      </c>
      <c r="F83" s="27">
        <f>SUM('Tom Tignor'!M8)</f>
        <v>192.16004000000001</v>
      </c>
      <c r="G83" s="26">
        <f>SUM('Tom Tignor'!N8)</f>
        <v>52</v>
      </c>
      <c r="H83" s="27">
        <f>SUM('Tom Tignor'!O8)</f>
        <v>244.16004000000001</v>
      </c>
    </row>
    <row r="84" spans="1:8 16384:16384" ht="15" customHeight="1" x14ac:dyDescent="0.25">
      <c r="A84" s="24">
        <v>3</v>
      </c>
      <c r="B84" s="24" t="s">
        <v>23</v>
      </c>
      <c r="C84" s="25" t="s">
        <v>54</v>
      </c>
      <c r="D84" s="26">
        <f>SUM('Charles Miller'!K9)</f>
        <v>21</v>
      </c>
      <c r="E84" s="26">
        <f>SUM('Charles Miller'!L9)</f>
        <v>4041</v>
      </c>
      <c r="F84" s="27">
        <f>SUM('Charles Miller'!M9)</f>
        <v>192.42857142857142</v>
      </c>
      <c r="G84" s="26">
        <f>SUM('Charles Miller'!N9)</f>
        <v>35</v>
      </c>
      <c r="H84" s="27">
        <f>SUM('Charles Miller'!O9)</f>
        <v>227.42857142857142</v>
      </c>
    </row>
    <row r="85" spans="1:8 16384:16384" x14ac:dyDescent="0.25">
      <c r="A85" s="24">
        <v>4</v>
      </c>
      <c r="B85" s="24" t="s">
        <v>23</v>
      </c>
      <c r="C85" s="25" t="s">
        <v>58</v>
      </c>
      <c r="D85" s="26">
        <f>SUM('Billy Miller'!K9)</f>
        <v>20</v>
      </c>
      <c r="E85" s="26">
        <f>SUM('Billy Miller'!L9)</f>
        <v>3835.0010000000002</v>
      </c>
      <c r="F85" s="27">
        <f>SUM('Billy Miller'!M9)</f>
        <v>191.75005000000002</v>
      </c>
      <c r="G85" s="26">
        <f>SUM('Billy Miller'!N9)</f>
        <v>34</v>
      </c>
      <c r="H85" s="27">
        <f>SUM('Billy Miller'!O9)</f>
        <v>225.75005000000002</v>
      </c>
    </row>
    <row r="86" spans="1:8 16384:16384" x14ac:dyDescent="0.25">
      <c r="A86" s="24">
        <v>5</v>
      </c>
      <c r="B86" s="24" t="s">
        <v>23</v>
      </c>
      <c r="C86" s="25" t="s">
        <v>39</v>
      </c>
      <c r="D86" s="26">
        <f>SUM('Leo Boerne'!K10)</f>
        <v>27</v>
      </c>
      <c r="E86" s="26">
        <f>SUM('Leo Boerne'!L10)</f>
        <v>4805</v>
      </c>
      <c r="F86" s="27">
        <f>SUM('Leo Boerne'!M10)</f>
        <v>177.96296296296296</v>
      </c>
      <c r="G86" s="26">
        <f>SUM('Leo Boerne'!N10)</f>
        <v>35</v>
      </c>
      <c r="H86" s="27">
        <f>SUM('Leo Boerne'!O10)</f>
        <v>212.96296296296296</v>
      </c>
    </row>
    <row r="87" spans="1:8 16384:16384" ht="15" customHeight="1" x14ac:dyDescent="0.4">
      <c r="A87" s="49"/>
      <c r="B87" s="49"/>
      <c r="C87" s="50"/>
      <c r="D87" s="50"/>
      <c r="E87" s="50"/>
      <c r="F87" s="51"/>
      <c r="G87" s="50"/>
      <c r="H87" s="51"/>
    </row>
    <row r="88" spans="1:8 16384:16384" x14ac:dyDescent="0.25">
      <c r="A88" s="24">
        <v>6</v>
      </c>
      <c r="B88" s="24" t="s">
        <v>23</v>
      </c>
      <c r="C88" s="25" t="s">
        <v>87</v>
      </c>
      <c r="D88" s="26">
        <f>SUM('Jeff Kite'!K8)</f>
        <v>19</v>
      </c>
      <c r="E88" s="26">
        <f>SUM('Jeff Kite'!L8)</f>
        <v>3698.0029999999997</v>
      </c>
      <c r="F88" s="27">
        <f>SUM('Jeff Kite'!M8)</f>
        <v>194.63173684210525</v>
      </c>
      <c r="G88" s="26">
        <f>SUM('Jeff Kite'!N8)</f>
        <v>40</v>
      </c>
      <c r="H88" s="27">
        <f>SUM('Jeff Kite'!O8)</f>
        <v>234.63173684210525</v>
      </c>
    </row>
    <row r="89" spans="1:8 16384:16384" x14ac:dyDescent="0.25">
      <c r="A89" s="24">
        <v>7</v>
      </c>
      <c r="B89" s="24" t="s">
        <v>23</v>
      </c>
      <c r="C89" s="25" t="s">
        <v>47</v>
      </c>
      <c r="D89" s="26">
        <f>SUM('David Jennings'!K22)</f>
        <v>15</v>
      </c>
      <c r="E89" s="26">
        <f>SUM('David Jennings'!L22)</f>
        <v>2889</v>
      </c>
      <c r="F89" s="27">
        <f>SUM('David Jennings'!M22)</f>
        <v>192.6</v>
      </c>
      <c r="G89" s="26">
        <f>SUM('David Jennings'!N22)</f>
        <v>19</v>
      </c>
      <c r="H89" s="27">
        <f>SUM('David Jennings'!O22)</f>
        <v>211.6</v>
      </c>
      <c r="XFD89" s="26"/>
    </row>
    <row r="90" spans="1:8 16384:16384" x14ac:dyDescent="0.25">
      <c r="A90" s="24">
        <v>8</v>
      </c>
      <c r="B90" s="24" t="s">
        <v>23</v>
      </c>
      <c r="C90" s="25" t="s">
        <v>56</v>
      </c>
      <c r="D90" s="26">
        <f>SUM('Matthew Tignor'!K7)</f>
        <v>19</v>
      </c>
      <c r="E90" s="26">
        <f>SUM('Matthew Tignor'!L7)</f>
        <v>3617.002</v>
      </c>
      <c r="F90" s="27">
        <f>SUM('Matthew Tignor'!M7)</f>
        <v>190.36852631578947</v>
      </c>
      <c r="G90" s="26">
        <f>SUM('Matthew Tignor'!N7)</f>
        <v>18</v>
      </c>
      <c r="H90" s="27">
        <f>SUM('Matthew Tignor'!O7)</f>
        <v>208.36852631578947</v>
      </c>
    </row>
    <row r="91" spans="1:8 16384:16384" x14ac:dyDescent="0.25">
      <c r="A91" s="24">
        <v>9</v>
      </c>
      <c r="B91" s="24" t="s">
        <v>23</v>
      </c>
      <c r="C91" s="25" t="s">
        <v>37</v>
      </c>
      <c r="D91" s="26">
        <f>SUM('Judy Gallion'!K27)</f>
        <v>14</v>
      </c>
      <c r="E91" s="26">
        <f>SUM('Judy Gallion'!L27)</f>
        <v>2481</v>
      </c>
      <c r="F91" s="27">
        <f>SUM('Judy Gallion'!M27)</f>
        <v>177.21428571428572</v>
      </c>
      <c r="G91" s="26">
        <f>SUM('Judy Gallion'!N27)</f>
        <v>26</v>
      </c>
      <c r="H91" s="27">
        <f>SUM('Judy Gallion'!O27)</f>
        <v>203.21428571428572</v>
      </c>
    </row>
    <row r="92" spans="1:8 16384:16384" x14ac:dyDescent="0.25">
      <c r="A92" s="24">
        <v>10</v>
      </c>
      <c r="B92" s="24" t="s">
        <v>23</v>
      </c>
      <c r="C92" s="25" t="s">
        <v>32</v>
      </c>
      <c r="D92" s="26">
        <f>SUM('Ken Mix'!K23)</f>
        <v>8</v>
      </c>
      <c r="E92" s="26">
        <f>SUM('Ken Mix'!L23)</f>
        <v>1444</v>
      </c>
      <c r="F92" s="27">
        <f>SUM('Ken Mix'!M23)</f>
        <v>180.5</v>
      </c>
      <c r="G92" s="26">
        <f>SUM('Ken Mix'!N23)</f>
        <v>11</v>
      </c>
      <c r="H92" s="27">
        <f>SUM('Ken Mix'!O23)</f>
        <v>191.5</v>
      </c>
    </row>
    <row r="93" spans="1:8 16384:16384" x14ac:dyDescent="0.25">
      <c r="A93" s="24">
        <v>11</v>
      </c>
      <c r="B93" s="24" t="s">
        <v>23</v>
      </c>
      <c r="C93" s="25" t="s">
        <v>88</v>
      </c>
      <c r="D93" s="26">
        <f>SUM('Dale Cauthen'!K4)</f>
        <v>3</v>
      </c>
      <c r="E93" s="26">
        <f>SUM('Dale Cauthen'!L4)</f>
        <v>553</v>
      </c>
      <c r="F93" s="27">
        <f>SUM('Dale Cauthen'!M4)</f>
        <v>184.33333333333334</v>
      </c>
      <c r="G93" s="26">
        <f>SUM('Dale Cauthen'!N4)</f>
        <v>2</v>
      </c>
      <c r="H93" s="27">
        <f>SUM('Dale Cauthen'!O4)</f>
        <v>186.33333333333334</v>
      </c>
    </row>
    <row r="94" spans="1:8 16384:16384" x14ac:dyDescent="0.25">
      <c r="A94" s="24">
        <v>12</v>
      </c>
      <c r="B94" s="24" t="s">
        <v>23</v>
      </c>
      <c r="C94" s="25" t="s">
        <v>98</v>
      </c>
      <c r="D94" s="26">
        <f>SUM('Arville Shultz'!K4)</f>
        <v>3</v>
      </c>
      <c r="E94" s="26">
        <f>SUM('Arville Shultz'!L4)</f>
        <v>501</v>
      </c>
      <c r="F94" s="27">
        <f>SUM('Arville Shultz'!M4)</f>
        <v>167</v>
      </c>
      <c r="G94" s="26">
        <f>SUM('Arville Shultz'!N4)</f>
        <v>3</v>
      </c>
      <c r="H94" s="27">
        <f>SUM('Arville Shultz'!O4)</f>
        <v>170</v>
      </c>
    </row>
    <row r="96" spans="1:8 16384:16384" x14ac:dyDescent="0.25">
      <c r="A96" s="9"/>
      <c r="B96" s="9"/>
      <c r="C96" s="21"/>
      <c r="D96" s="9"/>
      <c r="E96" s="9"/>
      <c r="F96" s="14"/>
      <c r="G96" s="9"/>
      <c r="H96" s="14"/>
    </row>
    <row r="97" spans="1:8" ht="28.5" x14ac:dyDescent="0.45">
      <c r="A97" s="18"/>
      <c r="B97" s="9"/>
      <c r="C97" s="22" t="s">
        <v>28</v>
      </c>
      <c r="D97" s="9"/>
      <c r="E97" s="9"/>
      <c r="F97" s="14"/>
      <c r="G97" s="9"/>
      <c r="H97" s="14"/>
    </row>
    <row r="98" spans="1:8" ht="18.75" x14ac:dyDescent="0.3">
      <c r="A98" s="9"/>
      <c r="B98" s="9"/>
      <c r="C98" s="21"/>
      <c r="D98" s="13" t="s">
        <v>29</v>
      </c>
      <c r="E98" s="9"/>
      <c r="F98" s="14"/>
      <c r="G98" s="9"/>
      <c r="H98" s="14"/>
    </row>
    <row r="99" spans="1:8" x14ac:dyDescent="0.25">
      <c r="A99" s="9"/>
      <c r="B99" s="9"/>
      <c r="C99" s="21"/>
      <c r="D99" s="9"/>
      <c r="E99" s="9"/>
      <c r="F99" s="14"/>
      <c r="G99" s="9"/>
      <c r="H99" s="14"/>
    </row>
    <row r="100" spans="1:8" ht="18.75" x14ac:dyDescent="0.4">
      <c r="A100" s="10" t="s">
        <v>0</v>
      </c>
      <c r="B100" s="10" t="s">
        <v>1</v>
      </c>
      <c r="C100" s="19" t="s">
        <v>2</v>
      </c>
      <c r="D100" s="19" t="s">
        <v>20</v>
      </c>
      <c r="E100" s="19" t="s">
        <v>16</v>
      </c>
      <c r="F100" s="20" t="s">
        <v>17</v>
      </c>
      <c r="G100" s="19" t="s">
        <v>14</v>
      </c>
      <c r="H100" s="20" t="s">
        <v>18</v>
      </c>
    </row>
    <row r="101" spans="1:8" x14ac:dyDescent="0.25">
      <c r="A101" s="24">
        <v>1</v>
      </c>
      <c r="B101" s="24" t="s">
        <v>24</v>
      </c>
      <c r="C101" s="25" t="s">
        <v>61</v>
      </c>
      <c r="D101" s="26">
        <f>SUM('Chuck Miller'!K16)</f>
        <v>53</v>
      </c>
      <c r="E101" s="26">
        <f>SUM('Chuck Miller'!L16)</f>
        <v>9954.0010000000002</v>
      </c>
      <c r="F101" s="27">
        <f>SUM('Chuck Miller'!M16)</f>
        <v>187.81133962264153</v>
      </c>
      <c r="G101" s="26">
        <f>SUM('Chuck Miller'!N16)</f>
        <v>135</v>
      </c>
      <c r="H101" s="27">
        <f>SUM('Chuck Miller'!O16)</f>
        <v>322.81133962264153</v>
      </c>
    </row>
    <row r="102" spans="1:8" x14ac:dyDescent="0.25">
      <c r="A102" s="24">
        <v>2</v>
      </c>
      <c r="B102" s="24" t="s">
        <v>24</v>
      </c>
      <c r="C102" s="25" t="s">
        <v>59</v>
      </c>
      <c r="D102" s="26">
        <f>SUM('Cody Dockery'!K14)</f>
        <v>43</v>
      </c>
      <c r="E102" s="26">
        <f>SUM('Cody Dockery'!L14)</f>
        <v>8012.0029999999997</v>
      </c>
      <c r="F102" s="27">
        <f>SUM('Cody Dockery'!M14)</f>
        <v>186.32565116279068</v>
      </c>
      <c r="G102" s="26">
        <f>SUM('Cody Dockery'!N14)</f>
        <v>98</v>
      </c>
      <c r="H102" s="27">
        <f>SUM('Cody Dockery'!O14)</f>
        <v>284.32565116279068</v>
      </c>
    </row>
    <row r="103" spans="1:8" x14ac:dyDescent="0.25">
      <c r="A103" s="24">
        <v>3</v>
      </c>
      <c r="B103" s="24" t="s">
        <v>24</v>
      </c>
      <c r="C103" s="25" t="s">
        <v>41</v>
      </c>
      <c r="D103" s="26">
        <f>SUM('Mike Rorer'!K13)</f>
        <v>44</v>
      </c>
      <c r="E103" s="26">
        <f>SUM('Mike Rorer'!L13)</f>
        <v>6957</v>
      </c>
      <c r="F103" s="27">
        <f>SUM('Mike Rorer'!M13)</f>
        <v>158.11363636363637</v>
      </c>
      <c r="G103" s="26">
        <f>SUM('Mike Rorer'!N13)</f>
        <v>63</v>
      </c>
      <c r="H103" s="27">
        <f>SUM('Mike Rorer'!O13)</f>
        <v>221.11363636363637</v>
      </c>
    </row>
    <row r="104" spans="1:8" x14ac:dyDescent="0.25">
      <c r="A104" s="52"/>
      <c r="B104" s="52"/>
      <c r="C104" s="53"/>
      <c r="D104" s="54"/>
      <c r="E104" s="54"/>
      <c r="F104" s="55"/>
      <c r="G104" s="54"/>
      <c r="H104" s="55"/>
    </row>
    <row r="105" spans="1:8" x14ac:dyDescent="0.25">
      <c r="A105" s="24">
        <v>4</v>
      </c>
      <c r="B105" s="24" t="s">
        <v>24</v>
      </c>
      <c r="C105" s="25" t="s">
        <v>54</v>
      </c>
      <c r="D105" s="26">
        <f>SUM('Charles Miller'!K15)</f>
        <v>6</v>
      </c>
      <c r="E105" s="26">
        <f>SUM('Charles Miller'!L15)</f>
        <v>1142.001</v>
      </c>
      <c r="F105" s="27">
        <f>SUM('Charles Miller'!M15)</f>
        <v>190.33349999999999</v>
      </c>
      <c r="G105" s="26">
        <f>SUM('Charles Miller'!N15)</f>
        <v>22</v>
      </c>
      <c r="H105" s="27">
        <f>SUM('Charles Miller'!O15)</f>
        <v>212.33349999999999</v>
      </c>
    </row>
    <row r="106" spans="1:8" x14ac:dyDescent="0.25">
      <c r="A106" s="24">
        <v>5</v>
      </c>
      <c r="B106" s="24" t="s">
        <v>24</v>
      </c>
      <c r="C106" s="25" t="s">
        <v>88</v>
      </c>
      <c r="D106" s="26">
        <f>SUM('Dale Cauthen'!K13)</f>
        <v>13</v>
      </c>
      <c r="E106" s="26">
        <f>SUM('Dale Cauthen'!L13)</f>
        <v>2332</v>
      </c>
      <c r="F106" s="27">
        <f>SUM('Dale Cauthen'!M13)</f>
        <v>179.38461538461539</v>
      </c>
      <c r="G106" s="26">
        <f>SUM('Dale Cauthen'!N13)</f>
        <v>14</v>
      </c>
      <c r="H106" s="27">
        <f>SUM('Dale Cauthen'!O13)</f>
        <v>193.38461538461539</v>
      </c>
    </row>
    <row r="107" spans="1:8" x14ac:dyDescent="0.25">
      <c r="A107" s="24">
        <v>6</v>
      </c>
      <c r="B107" s="24" t="s">
        <v>24</v>
      </c>
      <c r="C107" s="25" t="s">
        <v>90</v>
      </c>
      <c r="D107" s="26">
        <f>SUM('Valarie Miller'!K7)</f>
        <v>12</v>
      </c>
      <c r="E107" s="26">
        <f>SUM('Valarie Miller'!L7)</f>
        <v>2087</v>
      </c>
      <c r="F107" s="27">
        <f>SUM('Valarie Miller'!M7)</f>
        <v>173.91666666666666</v>
      </c>
      <c r="G107" s="26">
        <f>SUM('Valarie Miller'!N7)</f>
        <v>13</v>
      </c>
      <c r="H107" s="27">
        <f>SUM('Valarie Miller'!O7)</f>
        <v>186.91666666666666</v>
      </c>
    </row>
    <row r="108" spans="1:8" x14ac:dyDescent="0.25">
      <c r="A108" s="24">
        <v>7</v>
      </c>
      <c r="B108" s="24" t="s">
        <v>24</v>
      </c>
      <c r="C108" s="25" t="s">
        <v>104</v>
      </c>
      <c r="D108" s="26">
        <f>SUM('Charles Span'!K10)</f>
        <v>4</v>
      </c>
      <c r="E108" s="26">
        <f>SUM('Charles Span'!L10)</f>
        <v>681</v>
      </c>
      <c r="F108" s="27">
        <f>SUM('Charles Span'!M10)</f>
        <v>170.25</v>
      </c>
      <c r="G108" s="26">
        <f>SUM('Charles Span'!N10)</f>
        <v>4</v>
      </c>
      <c r="H108" s="27">
        <f>SUM('Charles Span'!O10)</f>
        <v>174.25</v>
      </c>
    </row>
  </sheetData>
  <sortState xmlns:xlrd2="http://schemas.microsoft.com/office/spreadsheetml/2017/richdata2" ref="C89:H94">
    <sortCondition descending="1" ref="H88:H94"/>
  </sortState>
  <hyperlinks>
    <hyperlink ref="C6" location="'Gary Gallion'!A1" display="Gary Gallion" xr:uid="{DB0371BD-6231-4173-B500-C41546CA32AF}"/>
    <hyperlink ref="C10" location="'Bruce Cameron'!A1" display="Bruce Cameron" xr:uid="{D54B14E1-D653-4008-B482-BF9639B3013F}"/>
    <hyperlink ref="C53" location="'Judy Gallion'!A1" display="Judy Gallion" xr:uid="{A2500422-FF73-4AE1-8D46-8F52A783E4D3}"/>
    <hyperlink ref="C69" location="'Patrick Driscoll'!A1" display="Patrick Drisoll" xr:uid="{2BAC636C-59AF-448D-83CE-904CC899D41E}"/>
    <hyperlink ref="C18" location="'Steve Pennington'!A1" display="Steve Pennington" xr:uid="{EC6846D0-A1D4-4345-8DB6-F21ECC8425EC}"/>
    <hyperlink ref="C27" location="'David Jennings'!A1" display="David Jennings" xr:uid="{6E194EE0-8EFC-450A-966F-72D2BCC5D1F9}"/>
    <hyperlink ref="C43" location="'Bill Myers'!A1" display="Bill Myers" xr:uid="{6C8AB6A4-584F-4684-8DCF-4607F86B1543}"/>
    <hyperlink ref="C46" location="'Russ Peters'!A1" display="Russ Peters" xr:uid="{88F0A6C1-EADA-4D6C-9C75-D1E44F0F7DCA}"/>
    <hyperlink ref="C90" location="'Matthew Tignor'!A1" display="Matthew Tignor" xr:uid="{97DD6FF0-17BD-4AF0-9793-6B76F36C2F0D}"/>
    <hyperlink ref="C101" location="'Chuck Miller'!A1" display="Chuck Miller" xr:uid="{1330BC3D-02B3-42D8-B33D-F736C8D407F4}"/>
    <hyperlink ref="C22" location="'Danny Sissom'!A1" display="Danny Sissom" xr:uid="{61F88AC3-9180-48ED-B25C-9CEFA72C7355}"/>
    <hyperlink ref="C33" location="'Craig Bailey'!A1" display="Craig Bailey" xr:uid="{1AB6712C-DBF6-488A-A4EB-1630C1165B26}"/>
    <hyperlink ref="C72" location="'Ken Mix'!A1" display="Ken Mix" xr:uid="{D465DFB4-7D60-4BBB-9F8C-76B7EDD034D6}"/>
    <hyperlink ref="C64" location="'Robert Tyree'!A1" display="Robert Tyree" xr:uid="{E9946C99-4AF8-4C08-8BB9-AAE1546D92DB}"/>
    <hyperlink ref="C55" location="'Cody Dockery'!A1" display="Cody Dockery" xr:uid="{6BCDF8F2-3352-4B73-A4A9-22D4EDA6F46D}"/>
    <hyperlink ref="C66" location="'Arthur Cole'!A1" display="Arthur Cole" xr:uid="{F9AC30AE-C1C1-4065-8079-8D5E1A787E5C}"/>
    <hyperlink ref="C23" location="'Judy Gallion'!A1" display="Judy Gallion" xr:uid="{94944506-A38B-4707-A069-EDD98920E85A}"/>
    <hyperlink ref="C24" location="'Jason Frymier'!A1" display="Jason Frymier" xr:uid="{9E391EB2-9FDE-407D-BF97-7BE2377C7C12}"/>
    <hyperlink ref="C29" location="'Jim Parker'!A1" display="Jim Parker" xr:uid="{EDCCFB58-271A-47B0-9469-391CD565CEAE}"/>
    <hyperlink ref="C26" location="'Ethan Pennington'!A1" display="Ethan Pennington" xr:uid="{6E603C56-2A76-4279-AD40-D648BCA8F22B}"/>
    <hyperlink ref="C25" location="'Sherman White'!A1" display="Sherman White" xr:uid="{FC5F689B-7187-467C-A50F-5480EA3414AC}"/>
    <hyperlink ref="C17" location="'Don Kowalsky'!A1" display="Don Kowalsky" xr:uid="{B36A9494-3E55-496A-9659-E2C04FA24DAF}"/>
    <hyperlink ref="C8" location="'Chuck Morrell'!A1" display="Chuck Morrell" xr:uid="{2B9BCA64-4F41-41F8-8C9C-7A246C191854}"/>
    <hyperlink ref="C31" location="'Steve Bates'!A1" display="Steve Bates" xr:uid="{FFE0D01A-4697-4794-9459-771B93896769}"/>
    <hyperlink ref="C32" location="'Marise Maaoia'!A1" display="Marise Maaoia" xr:uid="{AF8C8C20-122A-445F-9EC3-3DB060484E69}"/>
    <hyperlink ref="C34" location="'Bruce Postialwait'!A1" display="Bruce Postialwait" xr:uid="{8938E9E7-73A8-4EFB-AE6E-5E7E49CBA40B}"/>
    <hyperlink ref="C35" location="'Bill Dooley'!A1" display="Bill Dooley" xr:uid="{ACC5A884-CCF5-49E8-9B9C-BCDFBE72C4FB}"/>
    <hyperlink ref="C36" location="'Bill Simmons'!A1" display="Bill Simmons" xr:uid="{FC492EF6-4292-4C85-92F7-A7F828A2EE27}"/>
    <hyperlink ref="C37" location="'Leo Maaoia'!A1" display="Leo Maaoia" xr:uid="{8CC209B8-5C1A-4AFC-81E7-6A944CB49A3A}"/>
    <hyperlink ref="C38" location="'Dean Ackman'!A1" display="Dean Ackman" xr:uid="{F817B209-CBB2-45C7-941A-2F710FBAD565}"/>
    <hyperlink ref="C39" location="'Richard Lightfoot'!A1" display="Richard Lightfoot" xr:uid="{75AB6B97-9AE7-48AA-8B72-7CF6813D566A}"/>
    <hyperlink ref="C40" location="'David Renfroe'!A1" display="David Renfroe" xr:uid="{7A70F28D-D6E9-4EC7-86F4-BDFBED484ACF}"/>
    <hyperlink ref="C41" location="'Annette Rowe'!A1" display="Annette Rowe" xr:uid="{FC6A3927-E886-48F2-B2F4-0DFDF898E776}"/>
    <hyperlink ref="C42" location="'Del Smith'!A1" display="Del Smith" xr:uid="{A949ED10-8E64-4E77-944F-00767174B2D9}"/>
    <hyperlink ref="C44" location="'Lacey Allman'!A1" display="Lacey Allman" xr:uid="{7AE2842D-AA29-4751-9576-F73AF137B0FA}"/>
    <hyperlink ref="C62" location="'Dale Taft'!A1" display="Dale Taft" xr:uid="{DBD8E787-1652-45C6-987C-9055AB0CD638}"/>
    <hyperlink ref="C82" location="'Stanley Canter'!A1" display="Stanley Canter" xr:uid="{CF06C50E-DF0D-486A-8EA7-66CF186F82FF}"/>
    <hyperlink ref="C88" location="'Jeff Kite'!A1" display="Jeff Kite" xr:uid="{B0B1FD70-F939-4795-8761-22E894445191}"/>
    <hyperlink ref="C93" location="'Dale Cauthen'!A1" display="Dale Cauthen" xr:uid="{FFC4D1B2-58F2-474F-B081-27D4DC16A2CF}"/>
    <hyperlink ref="C7" location="'Jay Boyd'!A1" display="Jay Boyd" xr:uid="{7B27F480-B593-4B06-9BCB-F0351A6F1011}"/>
    <hyperlink ref="C58" location="'Matthew Tignor'!A1" display="Matthew Tignor" xr:uid="{EC583E26-0BEE-4D27-9112-3E9C34F351DD}"/>
    <hyperlink ref="C92" location="'Ken Mix'!A1" display="Ken Mix" xr:uid="{8AC64A38-5B20-4A62-8D3C-BDEA5B054ECA}"/>
    <hyperlink ref="C30" location="'Billy Miller'!A1" display="Billy Miller" xr:uid="{7D3532FF-FE26-4168-97B1-7DDEDCA654DF}"/>
    <hyperlink ref="C28" location="'Dave Randolph'!A1" display="Dave Randolph" xr:uid="{648B5B1A-BFE8-4665-AE83-A34AB5D82537}"/>
    <hyperlink ref="C63" location="'Roger Foshee'!A1" display="Roger Foshee" xr:uid="{61C8826D-2E11-4D12-8F6A-AFF95EBFEF2F}"/>
    <hyperlink ref="C60" location="'David Jennings'!A1" display="David Jennings" xr:uid="{53BAB350-AFA5-40AA-BBE5-B4326C2DF81C}"/>
    <hyperlink ref="C106" location="'Dale Cauthen'!A1" display="Dale Cauthen" xr:uid="{E4A767FB-F40E-49FC-9DB1-3CBFCD3FCDF3}"/>
    <hyperlink ref="C107" location="'Valarie Miller'!A1" display="Valerie Miller" xr:uid="{93E144B5-1937-475A-9AEA-BB1E34D56E2E}"/>
    <hyperlink ref="C102" location="'Cody Dockery'!A1" display="Cody Dockery" xr:uid="{0655C9CF-B680-4551-A665-23B6A62A5FEA}"/>
    <hyperlink ref="C71" location="'Chuck Miller'!A1" display="Chuck Miller" xr:uid="{CC33E193-55B6-4505-AF9B-BDCD18FC0FE1}"/>
    <hyperlink ref="C66:C69" location="'Ken Mix'!A1" display="Ken Mix" xr:uid="{E86E4A76-FFEC-4673-A013-00605F7958BD}"/>
    <hyperlink ref="C54" location="'Shawn Hudson'!A1" display="Shawn Hudson" xr:uid="{B31B0DD2-3B87-4BC0-AB57-A4F2B97146D5}"/>
    <hyperlink ref="C68" location="'Jason Rasnake'!A1" display="Jason Rasnack" xr:uid="{A5A8FB20-3819-41D2-9627-41637D20DE5A}"/>
    <hyperlink ref="C61" location="'John Johnson'!A1" display="John Johnson" xr:uid="{3E935C13-BCB7-467F-88C5-2AFCE0A2FC3F}"/>
    <hyperlink ref="C73" location="'Matt McConnell'!A1" display="Matt McConnell" xr:uid="{45C03C69-240D-4899-9936-C44ADC71B25D}"/>
    <hyperlink ref="C9" location="'Stanley Canter'!A1" display="Stanley Canter" xr:uid="{827D52DC-3E8F-4A06-972E-25ACA66BCCB6}"/>
    <hyperlink ref="C20" location="'Jeff Lewis'!A1" display="Jeff Lewis" xr:uid="{EC0F4A66-3497-4069-9E03-317614311A0F}"/>
    <hyperlink ref="C105" location="'Charles Miller'!A1" display="Charles Miller" xr:uid="{00770DBB-2007-432B-BD5D-5E610F2536F7}"/>
    <hyperlink ref="C21" location="'Matthew Tignor'!A1" display="Matthew Tignor" xr:uid="{03ED046C-4DEC-4727-885A-4B0B3B62408C}"/>
    <hyperlink ref="C15" location="'Arthur Cole'!A1" display="Arthur Cole" xr:uid="{573769FA-D059-431D-AEC0-2E3CB38CC86D}"/>
    <hyperlink ref="C12" location="'Mingo Harkness'!A1" display="Mingo Harkness" xr:uid="{AC8E1591-81FB-4318-BF42-EA3DD4ACAF8D}"/>
    <hyperlink ref="C59" location="'Steve Pennington'!A1" display="Steve Pennington" xr:uid="{B12FA836-8A35-4007-BE14-7C442DE31A8A}"/>
    <hyperlink ref="C94" location="'Arville Shultz'!A1" display="Arville Shultz" xr:uid="{729933E4-D912-4B82-A305-C092687D5C76}"/>
    <hyperlink ref="C11" location="'Claude Pennington'!A1" display="Claude Pennington" xr:uid="{4415CA5D-C3F8-48B6-94B1-E7B10F1B4F3B}"/>
    <hyperlink ref="C14" location="'Roger Foshee'!A1" display="Roger Foshee" xr:uid="{0F9A8D9E-4B08-4146-B3C7-6EA553B93415}"/>
    <hyperlink ref="C89" location="'David Jennings'!A1" display="David Jennings" xr:uid="{76FCFB08-217C-4CA3-9A92-A65C1AFE5E26}"/>
    <hyperlink ref="C19" location="'Fred Lotts'!A1" display="Fred Lotts" xr:uid="{F12D4C42-6A85-43AC-89D5-2A0F379CEFBA}"/>
    <hyperlink ref="C45" location="'Sarah Lotts'!A1" display="Sarah Lotts" xr:uid="{02ACE933-CE9C-4EB2-A46C-694630464F6A}"/>
    <hyperlink ref="C70" location="'TJ Buckley'!A1" display="TJ Buckley" xr:uid="{43A066E2-E698-4D4E-AD43-42F6F5A48044}"/>
    <hyperlink ref="C75" location="'Scott Haskins'!A1" display="Scott Haskins" xr:uid="{270C83C0-A64F-4E69-A699-7F39ED745AE6}"/>
    <hyperlink ref="C86" location="'Leo Boerne'!A1" display="Leo Boerne" xr:uid="{2B48BFBE-746C-46C6-9809-5C41064E0BAF}"/>
    <hyperlink ref="C84" location="'Charles Miller'!A1" display="Charles Miller" xr:uid="{8C273C40-5A5F-44E8-BCFF-FA46EE2936C5}"/>
    <hyperlink ref="C103" location="'Mike Rorer'!A1" display="Mike Rorer" xr:uid="{532C9C0C-D913-4641-A306-F99E7A624246}"/>
    <hyperlink ref="C83" location="'Tom Tignor'!A1" display="Tom Tignor" xr:uid="{926C9EE5-74C1-4E2F-A022-C108DA88AD1F}"/>
    <hyperlink ref="C85" location="'Billy Miller'!A1" display="Billy Miller" xr:uid="{E0324E99-F28A-42F3-AEB0-6628860D3232}"/>
    <hyperlink ref="C74" location="'Charles Span'!A1" display="Charles Span" xr:uid="{973E8ABD-C693-4DA8-9FF3-72E64008C69A}"/>
    <hyperlink ref="C67" location="'Clay Cantrell'!A1" display="Clay Cantrell" xr:uid="{EF77F424-27EE-49FF-B838-1A1361E8CF54}"/>
    <hyperlink ref="C13" location="'Ken Mix'!A1" display="Ken Mix" xr:uid="{FAF59A8F-863D-4A5B-9783-B7311315360E}"/>
    <hyperlink ref="C56" location="'Craig Bailey'!A1" display="Craig Bailey" xr:uid="{424A37B3-57F5-4B97-9845-90FFD8C438CD}"/>
    <hyperlink ref="C91" location="'Judy Gallion'!A1" display="Judy Gallion" xr:uid="{99C270BB-3E4D-4358-A261-89C54ADF166D}"/>
    <hyperlink ref="C108" location="'Charles Span'!A1" display="Charles Span" xr:uid="{6120DB98-236C-4D1E-9B3A-C7E93276281A}"/>
    <hyperlink ref="C65" location="'Andy Slade'!A1" display="Andy Slade" xr:uid="{29446A27-796C-410C-992A-C72A1C9CD455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97AB6-EC51-46C5-A7A4-6180B0574A72}">
  <dimension ref="A1:Q13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22</v>
      </c>
      <c r="B2" s="28" t="s">
        <v>34</v>
      </c>
      <c r="C2" s="29">
        <v>45052</v>
      </c>
      <c r="D2" s="30" t="s">
        <v>31</v>
      </c>
      <c r="E2" s="31">
        <v>193</v>
      </c>
      <c r="F2" s="31">
        <v>192</v>
      </c>
      <c r="G2" s="31">
        <v>195</v>
      </c>
      <c r="H2" s="31">
        <v>193</v>
      </c>
      <c r="I2" s="31"/>
      <c r="J2" s="31"/>
      <c r="K2" s="32">
        <v>4</v>
      </c>
      <c r="L2" s="32">
        <v>773</v>
      </c>
      <c r="M2" s="33">
        <v>193.25</v>
      </c>
      <c r="N2" s="34">
        <v>5</v>
      </c>
      <c r="O2" s="35">
        <v>198.25</v>
      </c>
    </row>
    <row r="3" spans="1:17" x14ac:dyDescent="0.25">
      <c r="A3" s="16" t="s">
        <v>22</v>
      </c>
      <c r="B3" s="28" t="s">
        <v>34</v>
      </c>
      <c r="C3" s="29">
        <v>45065</v>
      </c>
      <c r="D3" s="30" t="s">
        <v>64</v>
      </c>
      <c r="E3" s="39">
        <v>193</v>
      </c>
      <c r="F3" s="39">
        <v>198</v>
      </c>
      <c r="G3" s="39">
        <v>193</v>
      </c>
      <c r="H3" s="39">
        <v>194</v>
      </c>
      <c r="I3" s="31"/>
      <c r="J3" s="31"/>
      <c r="K3" s="32">
        <v>4</v>
      </c>
      <c r="L3" s="32">
        <v>778.00199999999995</v>
      </c>
      <c r="M3" s="33">
        <v>194.50049999999999</v>
      </c>
      <c r="N3" s="34">
        <v>11</v>
      </c>
      <c r="O3" s="35">
        <v>205.50049999999999</v>
      </c>
    </row>
    <row r="4" spans="1:17" x14ac:dyDescent="0.25">
      <c r="A4" s="16" t="s">
        <v>45</v>
      </c>
      <c r="B4" s="28" t="s">
        <v>34</v>
      </c>
      <c r="C4" s="29">
        <v>45080</v>
      </c>
      <c r="D4" s="30" t="s">
        <v>64</v>
      </c>
      <c r="E4" s="39">
        <v>195</v>
      </c>
      <c r="F4" s="39">
        <v>194</v>
      </c>
      <c r="G4" s="39">
        <v>193</v>
      </c>
      <c r="H4" s="39">
        <v>195</v>
      </c>
      <c r="I4" s="31"/>
      <c r="J4" s="31"/>
      <c r="K4" s="32">
        <v>4</v>
      </c>
      <c r="L4" s="32">
        <v>777</v>
      </c>
      <c r="M4" s="33">
        <v>194.25</v>
      </c>
      <c r="N4" s="34">
        <v>4</v>
      </c>
      <c r="O4" s="35">
        <v>198.25</v>
      </c>
    </row>
    <row r="5" spans="1:17" x14ac:dyDescent="0.25">
      <c r="A5" s="16" t="s">
        <v>22</v>
      </c>
      <c r="B5" s="28" t="s">
        <v>34</v>
      </c>
      <c r="C5" s="29">
        <v>45093</v>
      </c>
      <c r="D5" s="30" t="s">
        <v>43</v>
      </c>
      <c r="E5" s="31">
        <v>194</v>
      </c>
      <c r="F5" s="31">
        <v>195</v>
      </c>
      <c r="G5" s="31">
        <v>190</v>
      </c>
      <c r="H5" s="31">
        <v>192</v>
      </c>
      <c r="I5" s="31"/>
      <c r="J5" s="31"/>
      <c r="K5" s="32">
        <v>4</v>
      </c>
      <c r="L5" s="32">
        <v>771</v>
      </c>
      <c r="M5" s="33">
        <v>192.75</v>
      </c>
      <c r="N5" s="34">
        <v>6</v>
      </c>
      <c r="O5" s="35">
        <v>198.75</v>
      </c>
    </row>
    <row r="6" spans="1:17" x14ac:dyDescent="0.25">
      <c r="A6" s="16" t="s">
        <v>45</v>
      </c>
      <c r="B6" s="28" t="s">
        <v>34</v>
      </c>
      <c r="C6" s="29">
        <v>45115</v>
      </c>
      <c r="D6" s="30" t="s">
        <v>63</v>
      </c>
      <c r="E6" s="31">
        <v>196</v>
      </c>
      <c r="F6" s="31">
        <v>197</v>
      </c>
      <c r="G6" s="31">
        <v>196</v>
      </c>
      <c r="H6" s="31">
        <v>196</v>
      </c>
      <c r="I6" s="31">
        <v>199</v>
      </c>
      <c r="J6" s="31">
        <v>197</v>
      </c>
      <c r="K6" s="32">
        <v>6</v>
      </c>
      <c r="L6" s="32">
        <v>1181</v>
      </c>
      <c r="M6" s="33">
        <v>196.83333333333334</v>
      </c>
      <c r="N6" s="34">
        <v>4</v>
      </c>
      <c r="O6" s="35">
        <v>200.83333333333334</v>
      </c>
    </row>
    <row r="7" spans="1:17" x14ac:dyDescent="0.25">
      <c r="A7" s="16" t="s">
        <v>22</v>
      </c>
      <c r="B7" s="28" t="s">
        <v>34</v>
      </c>
      <c r="C7" s="29">
        <v>45121</v>
      </c>
      <c r="D7" s="30" t="s">
        <v>43</v>
      </c>
      <c r="E7" s="31">
        <v>192</v>
      </c>
      <c r="F7" s="31">
        <v>192</v>
      </c>
      <c r="G7" s="31">
        <v>196</v>
      </c>
      <c r="H7" s="31">
        <v>194</v>
      </c>
      <c r="I7" s="31"/>
      <c r="J7" s="31"/>
      <c r="K7" s="32">
        <v>4</v>
      </c>
      <c r="L7" s="32">
        <v>774</v>
      </c>
      <c r="M7" s="33">
        <v>193.5</v>
      </c>
      <c r="N7" s="34">
        <v>6</v>
      </c>
      <c r="O7" s="35">
        <v>199.5</v>
      </c>
    </row>
    <row r="8" spans="1:17" x14ac:dyDescent="0.25">
      <c r="A8" s="16" t="s">
        <v>22</v>
      </c>
      <c r="B8" s="28" t="s">
        <v>34</v>
      </c>
      <c r="C8" s="29">
        <v>45143</v>
      </c>
      <c r="D8" s="30" t="s">
        <v>43</v>
      </c>
      <c r="E8" s="31">
        <v>195</v>
      </c>
      <c r="F8" s="31">
        <v>196</v>
      </c>
      <c r="G8" s="31">
        <v>195</v>
      </c>
      <c r="H8" s="31">
        <v>199.005</v>
      </c>
      <c r="I8" s="31"/>
      <c r="J8" s="31"/>
      <c r="K8" s="32">
        <v>4</v>
      </c>
      <c r="L8" s="32">
        <v>785.005</v>
      </c>
      <c r="M8" s="33">
        <v>196.25125</v>
      </c>
      <c r="N8" s="34">
        <v>4</v>
      </c>
      <c r="O8" s="35">
        <v>200.25125</v>
      </c>
    </row>
    <row r="9" spans="1:17" x14ac:dyDescent="0.25">
      <c r="A9" s="16" t="s">
        <v>22</v>
      </c>
      <c r="B9" s="28" t="s">
        <v>34</v>
      </c>
      <c r="C9" s="29">
        <v>45156</v>
      </c>
      <c r="D9" s="30" t="s">
        <v>43</v>
      </c>
      <c r="E9" s="31">
        <v>195</v>
      </c>
      <c r="F9" s="31">
        <v>192</v>
      </c>
      <c r="G9" s="31">
        <v>193</v>
      </c>
      <c r="H9" s="31">
        <v>196</v>
      </c>
      <c r="I9" s="31"/>
      <c r="J9" s="31"/>
      <c r="K9" s="32">
        <v>4</v>
      </c>
      <c r="L9" s="32">
        <v>776</v>
      </c>
      <c r="M9" s="33">
        <v>194</v>
      </c>
      <c r="N9" s="34">
        <v>4</v>
      </c>
      <c r="O9" s="35">
        <v>198</v>
      </c>
    </row>
    <row r="10" spans="1:17" x14ac:dyDescent="0.25">
      <c r="A10" s="16" t="s">
        <v>45</v>
      </c>
      <c r="B10" s="28" t="s">
        <v>34</v>
      </c>
      <c r="C10" s="29">
        <v>45184</v>
      </c>
      <c r="D10" s="30" t="s">
        <v>43</v>
      </c>
      <c r="E10" s="31">
        <v>192</v>
      </c>
      <c r="F10" s="31">
        <v>192</v>
      </c>
      <c r="G10" s="31">
        <v>196</v>
      </c>
      <c r="H10" s="31">
        <v>194</v>
      </c>
      <c r="I10" s="31"/>
      <c r="J10" s="31"/>
      <c r="K10" s="32">
        <v>4</v>
      </c>
      <c r="L10" s="32">
        <v>774</v>
      </c>
      <c r="M10" s="33">
        <v>193.5</v>
      </c>
      <c r="N10" s="34">
        <v>3</v>
      </c>
      <c r="O10" s="35">
        <v>196.5</v>
      </c>
    </row>
    <row r="11" spans="1:17" x14ac:dyDescent="0.25">
      <c r="A11" s="16" t="s">
        <v>22</v>
      </c>
      <c r="B11" s="28" t="s">
        <v>34</v>
      </c>
      <c r="C11" s="29">
        <v>45213</v>
      </c>
      <c r="D11" s="30" t="s">
        <v>43</v>
      </c>
      <c r="E11" s="31">
        <v>197</v>
      </c>
      <c r="F11" s="31">
        <v>197</v>
      </c>
      <c r="G11" s="31">
        <v>198</v>
      </c>
      <c r="H11" s="31">
        <v>197</v>
      </c>
      <c r="I11" s="31">
        <v>195</v>
      </c>
      <c r="J11" s="31">
        <v>196</v>
      </c>
      <c r="K11" s="32">
        <v>6</v>
      </c>
      <c r="L11" s="32">
        <v>1180</v>
      </c>
      <c r="M11" s="33">
        <v>196.66666666666666</v>
      </c>
      <c r="N11" s="34">
        <v>4</v>
      </c>
      <c r="O11" s="35">
        <v>200.66666666666666</v>
      </c>
    </row>
    <row r="13" spans="1:17" x14ac:dyDescent="0.25">
      <c r="K13" s="7">
        <f>SUM(K2:K12)</f>
        <v>44</v>
      </c>
      <c r="L13" s="7">
        <f>SUM(L2:L12)</f>
        <v>8569.0070000000014</v>
      </c>
      <c r="M13" s="12">
        <f>SUM(L13/K13)</f>
        <v>194.75015909090914</v>
      </c>
      <c r="N13" s="7">
        <f>SUM(N2:N12)</f>
        <v>51</v>
      </c>
      <c r="O13" s="12">
        <f>SUM(M13+N13)</f>
        <v>245.75015909090914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" name="Range1_15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D4" name="Range1_1_11_2"/>
    <protectedRange algorithmName="SHA-512" hashValue="ON39YdpmFHfN9f47KpiRvqrKx0V9+erV1CNkpWzYhW/Qyc6aT8rEyCrvauWSYGZK2ia3o7vd3akF07acHAFpOA==" saltValue="yVW9XmDwTqEnmpSGai0KYg==" spinCount="100000" sqref="C4" name="Range1_28_1"/>
    <protectedRange algorithmName="SHA-512" hashValue="ON39YdpmFHfN9f47KpiRvqrKx0V9+erV1CNkpWzYhW/Qyc6aT8rEyCrvauWSYGZK2ia3o7vd3akF07acHAFpOA==" saltValue="yVW9XmDwTqEnmpSGai0KYg==" spinCount="100000" sqref="I4:J4 B4" name="Range1_29_1"/>
    <protectedRange algorithmName="SHA-512" hashValue="ON39YdpmFHfN9f47KpiRvqrKx0V9+erV1CNkpWzYhW/Qyc6aT8rEyCrvauWSYGZK2ia3o7vd3akF07acHAFpOA==" saltValue="yVW9XmDwTqEnmpSGai0KYg==" spinCount="100000" sqref="E4:H4" name="Range1_3_13_1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5:H5" name="Range1_3_14"/>
    <protectedRange algorithmName="SHA-512" hashValue="ON39YdpmFHfN9f47KpiRvqrKx0V9+erV1CNkpWzYhW/Qyc6aT8rEyCrvauWSYGZK2ia3o7vd3akF07acHAFpOA==" saltValue="yVW9XmDwTqEnmpSGai0KYg==" spinCount="100000" sqref="C6" name="Range1_49"/>
    <protectedRange algorithmName="SHA-512" hashValue="ON39YdpmFHfN9f47KpiRvqrKx0V9+erV1CNkpWzYhW/Qyc6aT8rEyCrvauWSYGZK2ia3o7vd3akF07acHAFpOA==" saltValue="yVW9XmDwTqEnmpSGai0KYg==" spinCount="100000" sqref="D6" name="Range1_1_18"/>
    <protectedRange algorithmName="SHA-512" hashValue="ON39YdpmFHfN9f47KpiRvqrKx0V9+erV1CNkpWzYhW/Qyc6aT8rEyCrvauWSYGZK2ia3o7vd3akF07acHAFpOA==" saltValue="yVW9XmDwTqEnmpSGai0KYg==" spinCount="100000" sqref="B6" name="Range1_2_2"/>
    <protectedRange algorithmName="SHA-512" hashValue="ON39YdpmFHfN9f47KpiRvqrKx0V9+erV1CNkpWzYhW/Qyc6aT8rEyCrvauWSYGZK2ia3o7vd3akF07acHAFpOA==" saltValue="yVW9XmDwTqEnmpSGai0KYg==" spinCount="100000" sqref="H6:J6" name="Range1_3_2_1"/>
    <protectedRange algorithmName="SHA-512" hashValue="ON39YdpmFHfN9f47KpiRvqrKx0V9+erV1CNkpWzYhW/Qyc6aT8rEyCrvauWSYGZK2ia3o7vd3akF07acHAFpOA==" saltValue="yVW9XmDwTqEnmpSGai0KYg==" spinCount="100000" sqref="E6:G6" name="Range1_3_1_1_1"/>
    <protectedRange algorithmName="SHA-512" hashValue="ON39YdpmFHfN9f47KpiRvqrKx0V9+erV1CNkpWzYhW/Qyc6aT8rEyCrvauWSYGZK2ia3o7vd3akF07acHAFpOA==" saltValue="yVW9XmDwTqEnmpSGai0KYg==" spinCount="100000" sqref="I7:J7 B7:C7" name="Range1_55"/>
    <protectedRange algorithmName="SHA-512" hashValue="ON39YdpmFHfN9f47KpiRvqrKx0V9+erV1CNkpWzYhW/Qyc6aT8rEyCrvauWSYGZK2ia3o7vd3akF07acHAFpOA==" saltValue="yVW9XmDwTqEnmpSGai0KYg==" spinCount="100000" sqref="D7" name="Range1_1_21"/>
    <protectedRange algorithmName="SHA-512" hashValue="ON39YdpmFHfN9f47KpiRvqrKx0V9+erV1CNkpWzYhW/Qyc6aT8rEyCrvauWSYGZK2ia3o7vd3akF07acHAFpOA==" saltValue="yVW9XmDwTqEnmpSGai0KYg==" spinCount="100000" sqref="E7:H7" name="Range1_3_16"/>
    <protectedRange algorithmName="SHA-512" hashValue="ON39YdpmFHfN9f47KpiRvqrKx0V9+erV1CNkpWzYhW/Qyc6aT8rEyCrvauWSYGZK2ia3o7vd3akF07acHAFpOA==" saltValue="yVW9XmDwTqEnmpSGai0KYg==" spinCount="100000" sqref="I8:J8 B8:C8" name="Range1_59"/>
    <protectedRange algorithmName="SHA-512" hashValue="ON39YdpmFHfN9f47KpiRvqrKx0V9+erV1CNkpWzYhW/Qyc6aT8rEyCrvauWSYGZK2ia3o7vd3akF07acHAFpOA==" saltValue="yVW9XmDwTqEnmpSGai0KYg==" spinCount="100000" sqref="D8" name="Range1_1_25"/>
    <protectedRange algorithmName="SHA-512" hashValue="ON39YdpmFHfN9f47KpiRvqrKx0V9+erV1CNkpWzYhW/Qyc6aT8rEyCrvauWSYGZK2ia3o7vd3akF07acHAFpOA==" saltValue="yVW9XmDwTqEnmpSGai0KYg==" spinCount="100000" sqref="E8:H8" name="Range1_3_17"/>
    <protectedRange algorithmName="SHA-512" hashValue="ON39YdpmFHfN9f47KpiRvqrKx0V9+erV1CNkpWzYhW/Qyc6aT8rEyCrvauWSYGZK2ia3o7vd3akF07acHAFpOA==" saltValue="yVW9XmDwTqEnmpSGai0KYg==" spinCount="100000" sqref="I9:J9 B9:C9" name="Range1_65"/>
    <protectedRange algorithmName="SHA-512" hashValue="ON39YdpmFHfN9f47KpiRvqrKx0V9+erV1CNkpWzYhW/Qyc6aT8rEyCrvauWSYGZK2ia3o7vd3akF07acHAFpOA==" saltValue="yVW9XmDwTqEnmpSGai0KYg==" spinCount="100000" sqref="D9" name="Range1_1_29"/>
    <protectedRange algorithmName="SHA-512" hashValue="ON39YdpmFHfN9f47KpiRvqrKx0V9+erV1CNkpWzYhW/Qyc6aT8rEyCrvauWSYGZK2ia3o7vd3akF07acHAFpOA==" saltValue="yVW9XmDwTqEnmpSGai0KYg==" spinCount="100000" sqref="E9:H9" name="Range1_3_18"/>
    <protectedRange algorithmName="SHA-512" hashValue="ON39YdpmFHfN9f47KpiRvqrKx0V9+erV1CNkpWzYhW/Qyc6aT8rEyCrvauWSYGZK2ia3o7vd3akF07acHAFpOA==" saltValue="yVW9XmDwTqEnmpSGai0KYg==" spinCount="100000" sqref="D10" name="Range1_1_33"/>
    <protectedRange algorithmName="SHA-512" hashValue="ON39YdpmFHfN9f47KpiRvqrKx0V9+erV1CNkpWzYhW/Qyc6aT8rEyCrvauWSYGZK2ia3o7vd3akF07acHAFpOA==" saltValue="yVW9XmDwTqEnmpSGai0KYg==" spinCount="100000" sqref="E10:J10" name="Range1_3_20"/>
    <protectedRange algorithmName="SHA-512" hashValue="ON39YdpmFHfN9f47KpiRvqrKx0V9+erV1CNkpWzYhW/Qyc6aT8rEyCrvauWSYGZK2ia3o7vd3akF07acHAFpOA==" saltValue="yVW9XmDwTqEnmpSGai0KYg==" spinCount="100000" sqref="C10" name="Range1_76"/>
    <protectedRange algorithmName="SHA-512" hashValue="ON39YdpmFHfN9f47KpiRvqrKx0V9+erV1CNkpWzYhW/Qyc6aT8rEyCrvauWSYGZK2ia3o7vd3akF07acHAFpOA==" saltValue="yVW9XmDwTqEnmpSGai0KYg==" spinCount="100000" sqref="B10" name="Range1_79"/>
    <protectedRange algorithmName="SHA-512" hashValue="ON39YdpmFHfN9f47KpiRvqrKx0V9+erV1CNkpWzYhW/Qyc6aT8rEyCrvauWSYGZK2ia3o7vd3akF07acHAFpOA==" saltValue="yVW9XmDwTqEnmpSGai0KYg==" spinCount="100000" sqref="I11:J11 B11:C11" name="Range1_72"/>
    <protectedRange algorithmName="SHA-512" hashValue="ON39YdpmFHfN9f47KpiRvqrKx0V9+erV1CNkpWzYhW/Qyc6aT8rEyCrvauWSYGZK2ia3o7vd3akF07acHAFpOA==" saltValue="yVW9XmDwTqEnmpSGai0KYg==" spinCount="100000" sqref="D11" name="Range1_1_36"/>
    <protectedRange algorithmName="SHA-512" hashValue="ON39YdpmFHfN9f47KpiRvqrKx0V9+erV1CNkpWzYhW/Qyc6aT8rEyCrvauWSYGZK2ia3o7vd3akF07acHAFpOA==" saltValue="yVW9XmDwTqEnmpSGai0KYg==" spinCount="100000" sqref="E11:H11" name="Range1_3_21"/>
  </protectedRanges>
  <hyperlinks>
    <hyperlink ref="Q1" location="'Virginia Adult Rankings 2023'!A1" display="Back to Ranking" xr:uid="{D45D4274-3FB6-4495-B78F-18F98AFD27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E6B84A-B559-4784-8388-545D5499E02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033D2-0D8E-4AA9-8E89-A5BDF7ABE11E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74</v>
      </c>
      <c r="C2" s="42">
        <v>45069</v>
      </c>
      <c r="D2" s="43" t="s">
        <v>63</v>
      </c>
      <c r="E2" s="44">
        <v>198</v>
      </c>
      <c r="F2" s="44">
        <v>197</v>
      </c>
      <c r="G2" s="44">
        <v>192.001</v>
      </c>
      <c r="H2" s="44"/>
      <c r="I2" s="44"/>
      <c r="J2" s="44"/>
      <c r="K2" s="45">
        <v>3</v>
      </c>
      <c r="L2" s="45">
        <v>587.00099999999998</v>
      </c>
      <c r="M2" s="46">
        <v>195.667</v>
      </c>
      <c r="N2" s="47">
        <v>2</v>
      </c>
      <c r="O2" s="48">
        <v>197.667</v>
      </c>
    </row>
    <row r="4" spans="1:17" x14ac:dyDescent="0.25">
      <c r="K4" s="7">
        <f>SUM(K2:K3)</f>
        <v>3</v>
      </c>
      <c r="L4" s="7">
        <f>SUM(L2:L3)</f>
        <v>587.00099999999998</v>
      </c>
      <c r="M4" s="12">
        <f>SUM(L4/K4)</f>
        <v>195.667</v>
      </c>
      <c r="N4" s="7">
        <f>SUM(N2:N3)</f>
        <v>2</v>
      </c>
      <c r="O4" s="12">
        <f>SUM(M4+N4)</f>
        <v>197.667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E2">
    <cfRule type="top10" dxfId="201" priority="4" rank="1"/>
  </conditionalFormatting>
  <conditionalFormatting sqref="E2:J2">
    <cfRule type="cellIs" dxfId="200" priority="2" operator="greaterThanOrEqual">
      <formula>200</formula>
    </cfRule>
  </conditionalFormatting>
  <conditionalFormatting sqref="F2">
    <cfRule type="top10" dxfId="199" priority="1" rank="1"/>
  </conditionalFormatting>
  <conditionalFormatting sqref="G2">
    <cfRule type="top10" dxfId="198" priority="3" rank="1"/>
  </conditionalFormatting>
  <conditionalFormatting sqref="H2">
    <cfRule type="top10" dxfId="197" priority="8" rank="1"/>
  </conditionalFormatting>
  <conditionalFormatting sqref="I2">
    <cfRule type="top10" dxfId="196" priority="7" rank="1"/>
  </conditionalFormatting>
  <conditionalFormatting sqref="J2">
    <cfRule type="top10" dxfId="195" priority="6" rank="1"/>
  </conditionalFormatting>
  <hyperlinks>
    <hyperlink ref="Q1" location="'Virginia Adult Rankings 2023'!A1" display="Back to Ranking" xr:uid="{CEE7C879-13D3-461B-99F3-7F6DAD1575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42C075-7ADE-4B14-96E8-88570EEDA19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6867-1E66-49AF-BD0F-00E4D881362D}">
  <dimension ref="A1:Q1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55</v>
      </c>
      <c r="B2" s="28" t="s">
        <v>54</v>
      </c>
      <c r="C2" s="29">
        <v>45055</v>
      </c>
      <c r="D2" s="30" t="s">
        <v>46</v>
      </c>
      <c r="E2" s="31">
        <v>193</v>
      </c>
      <c r="F2" s="31">
        <v>193</v>
      </c>
      <c r="G2" s="31">
        <v>195</v>
      </c>
      <c r="H2" s="31"/>
      <c r="I2" s="31"/>
      <c r="J2" s="31"/>
      <c r="K2" s="32">
        <v>3</v>
      </c>
      <c r="L2" s="32">
        <v>581</v>
      </c>
      <c r="M2" s="33">
        <v>193.66666666666666</v>
      </c>
      <c r="N2" s="34">
        <v>7</v>
      </c>
      <c r="O2" s="35">
        <v>200.66666666666666</v>
      </c>
    </row>
    <row r="3" spans="1:17" x14ac:dyDescent="0.25">
      <c r="A3" s="16" t="s">
        <v>23</v>
      </c>
      <c r="B3" s="28" t="s">
        <v>54</v>
      </c>
      <c r="C3" s="29">
        <v>45059</v>
      </c>
      <c r="D3" s="30" t="s">
        <v>63</v>
      </c>
      <c r="E3" s="31">
        <v>191</v>
      </c>
      <c r="F3" s="39">
        <v>193</v>
      </c>
      <c r="G3" s="31">
        <v>193</v>
      </c>
      <c r="H3" s="31">
        <v>196</v>
      </c>
      <c r="I3" s="39">
        <v>189</v>
      </c>
      <c r="J3" s="39"/>
      <c r="K3" s="32">
        <f t="shared" ref="K3" si="0">COUNT(E3:J3)</f>
        <v>5</v>
      </c>
      <c r="L3" s="32">
        <f t="shared" ref="L3" si="1">SUM(E3:J3)</f>
        <v>962</v>
      </c>
      <c r="M3" s="33">
        <f t="shared" ref="M3" si="2">IFERROR(L3/K3,0)</f>
        <v>192.4</v>
      </c>
      <c r="N3" s="34">
        <v>13</v>
      </c>
      <c r="O3" s="35">
        <f t="shared" ref="O3" si="3">SUM(M3+N3)</f>
        <v>205.4</v>
      </c>
    </row>
    <row r="4" spans="1:17" x14ac:dyDescent="0.25">
      <c r="A4" s="16" t="s">
        <v>55</v>
      </c>
      <c r="B4" s="28" t="s">
        <v>66</v>
      </c>
      <c r="C4" s="29">
        <v>45069</v>
      </c>
      <c r="D4" s="41" t="s">
        <v>63</v>
      </c>
      <c r="E4" s="31">
        <v>192</v>
      </c>
      <c r="F4" s="31">
        <v>198</v>
      </c>
      <c r="G4" s="31">
        <v>195</v>
      </c>
      <c r="H4" s="31"/>
      <c r="I4" s="31"/>
      <c r="J4" s="31"/>
      <c r="K4" s="32">
        <v>3</v>
      </c>
      <c r="L4" s="32">
        <v>585</v>
      </c>
      <c r="M4" s="33">
        <v>195</v>
      </c>
      <c r="N4" s="34">
        <v>5</v>
      </c>
      <c r="O4" s="35">
        <v>200</v>
      </c>
    </row>
    <row r="5" spans="1:17" x14ac:dyDescent="0.25">
      <c r="A5" s="16" t="s">
        <v>55</v>
      </c>
      <c r="B5" s="28" t="s">
        <v>54</v>
      </c>
      <c r="C5" s="29">
        <v>45083</v>
      </c>
      <c r="D5" s="41" t="s">
        <v>63</v>
      </c>
      <c r="E5" s="31">
        <v>194</v>
      </c>
      <c r="F5" s="31">
        <v>197</v>
      </c>
      <c r="G5" s="31">
        <v>192</v>
      </c>
      <c r="H5" s="31"/>
      <c r="I5" s="31"/>
      <c r="J5" s="31"/>
      <c r="K5" s="32">
        <v>3</v>
      </c>
      <c r="L5" s="32">
        <v>583</v>
      </c>
      <c r="M5" s="33">
        <v>194.33333333333334</v>
      </c>
      <c r="N5" s="34">
        <v>3</v>
      </c>
      <c r="O5" s="35">
        <v>197.33333333333334</v>
      </c>
    </row>
    <row r="6" spans="1:17" x14ac:dyDescent="0.25">
      <c r="A6" s="16" t="s">
        <v>55</v>
      </c>
      <c r="B6" s="28" t="s">
        <v>54</v>
      </c>
      <c r="C6" s="29">
        <v>45097</v>
      </c>
      <c r="D6" s="41" t="s">
        <v>63</v>
      </c>
      <c r="E6" s="31">
        <v>192</v>
      </c>
      <c r="F6" s="31">
        <v>193</v>
      </c>
      <c r="G6" s="31">
        <v>191</v>
      </c>
      <c r="H6" s="31"/>
      <c r="I6" s="31"/>
      <c r="J6" s="31"/>
      <c r="K6" s="32">
        <v>3</v>
      </c>
      <c r="L6" s="32">
        <v>576</v>
      </c>
      <c r="M6" s="33">
        <v>192</v>
      </c>
      <c r="N6" s="34">
        <v>5</v>
      </c>
      <c r="O6" s="35">
        <v>197</v>
      </c>
    </row>
    <row r="7" spans="1:17" x14ac:dyDescent="0.25">
      <c r="A7" s="16" t="s">
        <v>55</v>
      </c>
      <c r="B7" s="28" t="s">
        <v>54</v>
      </c>
      <c r="C7" s="29">
        <v>45167</v>
      </c>
      <c r="D7" s="41" t="s">
        <v>63</v>
      </c>
      <c r="E7" s="31">
        <v>192</v>
      </c>
      <c r="F7" s="31">
        <v>184</v>
      </c>
      <c r="G7" s="31">
        <v>187</v>
      </c>
      <c r="H7" s="31">
        <v>191</v>
      </c>
      <c r="I7" s="31"/>
      <c r="J7" s="31"/>
      <c r="K7" s="32">
        <v>4</v>
      </c>
      <c r="L7" s="32">
        <v>754</v>
      </c>
      <c r="M7" s="33">
        <v>188.5</v>
      </c>
      <c r="N7" s="34">
        <v>2</v>
      </c>
      <c r="O7" s="35">
        <v>190.5</v>
      </c>
    </row>
    <row r="9" spans="1:17" x14ac:dyDescent="0.25">
      <c r="K9" s="7">
        <f>SUM(K2:K8)</f>
        <v>21</v>
      </c>
      <c r="L9" s="7">
        <f>SUM(L2:L8)</f>
        <v>4041</v>
      </c>
      <c r="M9" s="12">
        <f>SUM(L9/K9)</f>
        <v>192.42857142857142</v>
      </c>
      <c r="N9" s="7">
        <f>SUM(N2:N8)</f>
        <v>35</v>
      </c>
      <c r="O9" s="12">
        <f>SUM(M9+N9)</f>
        <v>227.42857142857142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6" t="s">
        <v>60</v>
      </c>
      <c r="B13" s="28" t="s">
        <v>54</v>
      </c>
      <c r="C13" s="29">
        <v>45115</v>
      </c>
      <c r="D13" s="30" t="s">
        <v>63</v>
      </c>
      <c r="E13" s="31">
        <v>187</v>
      </c>
      <c r="F13" s="31">
        <v>189</v>
      </c>
      <c r="G13" s="31">
        <v>188.001</v>
      </c>
      <c r="H13" s="57">
        <v>195</v>
      </c>
      <c r="I13" s="57">
        <v>195</v>
      </c>
      <c r="J13" s="31">
        <v>188</v>
      </c>
      <c r="K13" s="32">
        <v>6</v>
      </c>
      <c r="L13" s="32">
        <v>1142.001</v>
      </c>
      <c r="M13" s="33">
        <v>190.33349999999999</v>
      </c>
      <c r="N13" s="34">
        <v>22</v>
      </c>
      <c r="O13" s="35">
        <v>212.33349999999999</v>
      </c>
    </row>
    <row r="15" spans="1:17" x14ac:dyDescent="0.25">
      <c r="K15" s="7">
        <f>SUM(K13:K14)</f>
        <v>6</v>
      </c>
      <c r="L15" s="7">
        <f>SUM(L13:L14)</f>
        <v>1142.001</v>
      </c>
      <c r="M15" s="12">
        <f>SUM(L15/K15)</f>
        <v>190.33349999999999</v>
      </c>
      <c r="N15" s="7">
        <f>SUM(N13:N14)</f>
        <v>22</v>
      </c>
      <c r="O15" s="12">
        <f>SUM(M15+N15)</f>
        <v>212.33349999999999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J3 B3" name="Range1_10"/>
    <protectedRange algorithmName="SHA-512" hashValue="ON39YdpmFHfN9f47KpiRvqrKx0V9+erV1CNkpWzYhW/Qyc6aT8rEyCrvauWSYGZK2ia3o7vd3akF07acHAFpOA==" saltValue="yVW9XmDwTqEnmpSGai0KYg==" spinCount="100000" sqref="C4" name="Range1_26"/>
    <protectedRange algorithmName="SHA-512" hashValue="ON39YdpmFHfN9f47KpiRvqrKx0V9+erV1CNkpWzYhW/Qyc6aT8rEyCrvauWSYGZK2ia3o7vd3akF07acHAFpOA==" saltValue="yVW9XmDwTqEnmpSGai0KYg==" spinCount="100000" sqref="E4:J4 B4" name="Range1_5_1"/>
    <protectedRange algorithmName="SHA-512" hashValue="ON39YdpmFHfN9f47KpiRvqrKx0V9+erV1CNkpWzYhW/Qyc6aT8rEyCrvauWSYGZK2ia3o7vd3akF07acHAFpOA==" saltValue="yVW9XmDwTqEnmpSGai0KYg==" spinCount="100000" sqref="D4" name="Range1_1_2_2"/>
    <protectedRange algorithmName="SHA-512" hashValue="ON39YdpmFHfN9f47KpiRvqrKx0V9+erV1CNkpWzYhW/Qyc6aT8rEyCrvauWSYGZK2ia3o7vd3akF07acHAFpOA==" saltValue="yVW9XmDwTqEnmpSGai0KYg==" spinCount="100000" sqref="C13" name="Range1_51"/>
    <protectedRange algorithmName="SHA-512" hashValue="ON39YdpmFHfN9f47KpiRvqrKx0V9+erV1CNkpWzYhW/Qyc6aT8rEyCrvauWSYGZK2ia3o7vd3akF07acHAFpOA==" saltValue="yVW9XmDwTqEnmpSGai0KYg==" spinCount="100000" sqref="D13" name="Range1_1_20"/>
    <protectedRange algorithmName="SHA-512" hashValue="ON39YdpmFHfN9f47KpiRvqrKx0V9+erV1CNkpWzYhW/Qyc6aT8rEyCrvauWSYGZK2ia3o7vd3akF07acHAFpOA==" saltValue="yVW9XmDwTqEnmpSGai0KYg==" spinCount="100000" sqref="B13" name="Range1_7_1"/>
    <protectedRange algorithmName="SHA-512" hashValue="ON39YdpmFHfN9f47KpiRvqrKx0V9+erV1CNkpWzYhW/Qyc6aT8rEyCrvauWSYGZK2ia3o7vd3akF07acHAFpOA==" saltValue="yVW9XmDwTqEnmpSGai0KYg==" spinCount="100000" sqref="E13:J13" name="Range1_8_1"/>
  </protectedRanges>
  <hyperlinks>
    <hyperlink ref="Q1" location="'Virginia Adult Rankings 2023'!A1" display="Back to Ranking" xr:uid="{720EA02A-1B1B-4462-AB8A-E41AB45835E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91362E-FD20-4DF1-8300-8E61D34D2CEF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7303-AB54-4AC5-87D7-E602A20D123D}">
  <dimension ref="A1:Q10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36</v>
      </c>
      <c r="B2" s="28" t="s">
        <v>104</v>
      </c>
      <c r="C2" s="29">
        <v>45184</v>
      </c>
      <c r="D2" s="30" t="s">
        <v>43</v>
      </c>
      <c r="E2" s="31">
        <v>178</v>
      </c>
      <c r="F2" s="31">
        <v>166</v>
      </c>
      <c r="G2" s="31">
        <v>178</v>
      </c>
      <c r="H2" s="31">
        <v>174</v>
      </c>
      <c r="I2" s="31"/>
      <c r="J2" s="31"/>
      <c r="K2" s="32">
        <v>4</v>
      </c>
      <c r="L2" s="32">
        <v>696</v>
      </c>
      <c r="M2" s="33">
        <v>174</v>
      </c>
      <c r="N2" s="34">
        <v>3</v>
      </c>
      <c r="O2" s="35">
        <v>177</v>
      </c>
    </row>
    <row r="4" spans="1:17" x14ac:dyDescent="0.25">
      <c r="K4" s="7">
        <f>SUM(K2:K3)</f>
        <v>4</v>
      </c>
      <c r="L4" s="7">
        <f>SUM(L2:L3)</f>
        <v>696</v>
      </c>
      <c r="M4" s="12">
        <f>SUM(L4/K4)</f>
        <v>174</v>
      </c>
      <c r="N4" s="7">
        <f>SUM(N2:N3)</f>
        <v>3</v>
      </c>
      <c r="O4" s="12">
        <f>SUM(M4+N4)</f>
        <v>177</v>
      </c>
    </row>
    <row r="7" spans="1:17" ht="30" x14ac:dyDescent="0.25">
      <c r="A7" s="1" t="s">
        <v>1</v>
      </c>
      <c r="B7" s="2" t="s">
        <v>2</v>
      </c>
      <c r="C7" s="2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3" t="s">
        <v>12</v>
      </c>
      <c r="M7" s="5" t="s">
        <v>13</v>
      </c>
      <c r="N7" s="2" t="s">
        <v>14</v>
      </c>
      <c r="O7" s="6" t="s">
        <v>15</v>
      </c>
    </row>
    <row r="8" spans="1:17" x14ac:dyDescent="0.25">
      <c r="A8" s="16" t="s">
        <v>24</v>
      </c>
      <c r="B8" s="28" t="s">
        <v>104</v>
      </c>
      <c r="C8" s="29">
        <v>45234</v>
      </c>
      <c r="D8" s="30" t="s">
        <v>43</v>
      </c>
      <c r="E8" s="31">
        <v>172</v>
      </c>
      <c r="F8" s="31">
        <v>167</v>
      </c>
      <c r="G8" s="31">
        <v>168</v>
      </c>
      <c r="H8" s="31">
        <v>174</v>
      </c>
      <c r="I8" s="31"/>
      <c r="J8" s="31"/>
      <c r="K8" s="32">
        <v>4</v>
      </c>
      <c r="L8" s="32">
        <v>681</v>
      </c>
      <c r="M8" s="33">
        <v>170.25</v>
      </c>
      <c r="N8" s="34">
        <v>4</v>
      </c>
      <c r="O8" s="35">
        <v>174.25</v>
      </c>
    </row>
    <row r="10" spans="1:17" x14ac:dyDescent="0.25">
      <c r="K10" s="7">
        <f>SUM(K8:K9)</f>
        <v>4</v>
      </c>
      <c r="L10" s="7">
        <f>SUM(L8:L9)</f>
        <v>681</v>
      </c>
      <c r="M10" s="12">
        <f>SUM(L10/K10)</f>
        <v>170.25</v>
      </c>
      <c r="N10" s="7">
        <f>SUM(N8:N9)</f>
        <v>4</v>
      </c>
      <c r="O10" s="12">
        <f>SUM(M10+N10)</f>
        <v>174.25</v>
      </c>
    </row>
  </sheetData>
  <protectedRanges>
    <protectedRange algorithmName="SHA-512" hashValue="ON39YdpmFHfN9f47KpiRvqrKx0V9+erV1CNkpWzYhW/Qyc6aT8rEyCrvauWSYGZK2ia3o7vd3akF07acHAFpOA==" saltValue="yVW9XmDwTqEnmpSGai0KYg==" spinCount="100000" sqref="D2" name="Range1_1_33"/>
    <protectedRange algorithmName="SHA-512" hashValue="ON39YdpmFHfN9f47KpiRvqrKx0V9+erV1CNkpWzYhW/Qyc6aT8rEyCrvauWSYGZK2ia3o7vd3akF07acHAFpOA==" saltValue="yVW9XmDwTqEnmpSGai0KYg==" spinCount="100000" sqref="E2:J2" name="Range1_73"/>
    <protectedRange algorithmName="SHA-512" hashValue="ON39YdpmFHfN9f47KpiRvqrKx0V9+erV1CNkpWzYhW/Qyc6aT8rEyCrvauWSYGZK2ia3o7vd3akF07acHAFpOA==" saltValue="yVW9XmDwTqEnmpSGai0KYg==" spinCount="100000" sqref="C2" name="Range1_76"/>
    <protectedRange algorithmName="SHA-512" hashValue="ON39YdpmFHfN9f47KpiRvqrKx0V9+erV1CNkpWzYhW/Qyc6aT8rEyCrvauWSYGZK2ia3o7vd3akF07acHAFpOA==" saltValue="yVW9XmDwTqEnmpSGai0KYg==" spinCount="100000" sqref="B2" name="Range1_83"/>
    <protectedRange algorithmName="SHA-512" hashValue="ON39YdpmFHfN9f47KpiRvqrKx0V9+erV1CNkpWzYhW/Qyc6aT8rEyCrvauWSYGZK2ia3o7vd3akF07acHAFpOA==" saltValue="yVW9XmDwTqEnmpSGai0KYg==" spinCount="100000" sqref="E8:J8 B8:C8" name="Range1_89"/>
    <protectedRange algorithmName="SHA-512" hashValue="ON39YdpmFHfN9f47KpiRvqrKx0V9+erV1CNkpWzYhW/Qyc6aT8rEyCrvauWSYGZK2ia3o7vd3akF07acHAFpOA==" saltValue="yVW9XmDwTqEnmpSGai0KYg==" spinCount="100000" sqref="D8" name="Range1_1_43"/>
  </protectedRanges>
  <hyperlinks>
    <hyperlink ref="Q1" location="'Virginia Adult Rankings 2023'!A1" display="Back to Ranking" xr:uid="{A8982A35-F87C-44F3-9D54-26B00B8D63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80EADE-5E3C-4F80-8897-FACCEC010753}">
          <x14:formula1>
            <xm:f>'C:\Users\abra2\Desktop\ABRA Files and More\AUTO BENCH REST ASSOCIATION FILE\ABRA 2019\Georgia\[Georgia Results 01 19 20.xlsm]DATA SHEET'!#REF!</xm:f>
          </x14:formula1>
          <xm:sqref>B1 B7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7E35E-AE26-4CCA-BD36-4F84DA3E0E71}">
  <dimension ref="A1:Q22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60</v>
      </c>
      <c r="B2" s="28" t="s">
        <v>61</v>
      </c>
      <c r="C2" s="29">
        <v>45055</v>
      </c>
      <c r="D2" s="30" t="s">
        <v>46</v>
      </c>
      <c r="E2" s="31">
        <v>189</v>
      </c>
      <c r="F2" s="31">
        <v>192</v>
      </c>
      <c r="G2" s="31">
        <v>186</v>
      </c>
      <c r="H2" s="31"/>
      <c r="I2" s="31"/>
      <c r="J2" s="31"/>
      <c r="K2" s="32">
        <v>3</v>
      </c>
      <c r="L2" s="32">
        <v>567</v>
      </c>
      <c r="M2" s="33">
        <v>189</v>
      </c>
      <c r="N2" s="34">
        <v>6</v>
      </c>
      <c r="O2" s="35">
        <v>195</v>
      </c>
    </row>
    <row r="3" spans="1:17" x14ac:dyDescent="0.25">
      <c r="A3" s="16" t="s">
        <v>24</v>
      </c>
      <c r="B3" s="28" t="s">
        <v>61</v>
      </c>
      <c r="C3" s="29">
        <v>45059</v>
      </c>
      <c r="D3" s="30" t="s">
        <v>63</v>
      </c>
      <c r="E3" s="31">
        <v>191</v>
      </c>
      <c r="F3" s="31">
        <v>191</v>
      </c>
      <c r="G3" s="31">
        <v>192</v>
      </c>
      <c r="H3" s="31">
        <v>188</v>
      </c>
      <c r="I3" s="31">
        <v>191</v>
      </c>
      <c r="J3" s="31"/>
      <c r="K3" s="32">
        <v>5</v>
      </c>
      <c r="L3" s="32">
        <v>953</v>
      </c>
      <c r="M3" s="33">
        <v>190.6</v>
      </c>
      <c r="N3" s="34">
        <v>13</v>
      </c>
      <c r="O3" s="35">
        <v>203.6</v>
      </c>
    </row>
    <row r="4" spans="1:17" x14ac:dyDescent="0.25">
      <c r="A4" s="16" t="s">
        <v>60</v>
      </c>
      <c r="B4" s="28" t="s">
        <v>61</v>
      </c>
      <c r="C4" s="29">
        <v>45069</v>
      </c>
      <c r="D4" s="30" t="s">
        <v>63</v>
      </c>
      <c r="E4" s="31">
        <v>191</v>
      </c>
      <c r="F4" s="31">
        <v>185</v>
      </c>
      <c r="G4" s="31">
        <v>187</v>
      </c>
      <c r="H4" s="31"/>
      <c r="I4" s="31"/>
      <c r="J4" s="31"/>
      <c r="K4" s="32">
        <v>3</v>
      </c>
      <c r="L4" s="32">
        <v>563</v>
      </c>
      <c r="M4" s="33">
        <v>187.66666666666666</v>
      </c>
      <c r="N4" s="34">
        <v>5</v>
      </c>
      <c r="O4" s="35">
        <v>192.66666666666666</v>
      </c>
    </row>
    <row r="5" spans="1:17" x14ac:dyDescent="0.25">
      <c r="A5" s="16" t="s">
        <v>60</v>
      </c>
      <c r="B5" s="28" t="s">
        <v>61</v>
      </c>
      <c r="C5" s="29">
        <v>45087</v>
      </c>
      <c r="D5" s="30" t="s">
        <v>63</v>
      </c>
      <c r="E5" s="31">
        <v>190</v>
      </c>
      <c r="F5" s="57">
        <v>193</v>
      </c>
      <c r="G5" s="31">
        <v>186</v>
      </c>
      <c r="H5" s="31">
        <v>187</v>
      </c>
      <c r="I5" s="31">
        <v>186</v>
      </c>
      <c r="J5" s="57">
        <v>195</v>
      </c>
      <c r="K5" s="32">
        <v>6</v>
      </c>
      <c r="L5" s="32">
        <v>1137</v>
      </c>
      <c r="M5" s="33">
        <v>189.5</v>
      </c>
      <c r="N5" s="34">
        <v>10</v>
      </c>
      <c r="O5" s="35">
        <v>199.5</v>
      </c>
    </row>
    <row r="6" spans="1:17" x14ac:dyDescent="0.25">
      <c r="A6" s="16" t="s">
        <v>60</v>
      </c>
      <c r="B6" s="28" t="s">
        <v>61</v>
      </c>
      <c r="C6" s="29">
        <v>45097</v>
      </c>
      <c r="D6" s="30" t="s">
        <v>63</v>
      </c>
      <c r="E6" s="31">
        <v>186</v>
      </c>
      <c r="F6" s="31">
        <v>191</v>
      </c>
      <c r="G6" s="57">
        <v>194</v>
      </c>
      <c r="H6" s="31"/>
      <c r="I6" s="31"/>
      <c r="J6" s="31"/>
      <c r="K6" s="32">
        <v>3</v>
      </c>
      <c r="L6" s="32">
        <v>571</v>
      </c>
      <c r="M6" s="33">
        <v>190.33333333333334</v>
      </c>
      <c r="N6" s="34">
        <v>11</v>
      </c>
      <c r="O6" s="35">
        <v>201.33333333333334</v>
      </c>
    </row>
    <row r="7" spans="1:17" x14ac:dyDescent="0.25">
      <c r="A7" s="16" t="s">
        <v>60</v>
      </c>
      <c r="B7" s="28" t="s">
        <v>61</v>
      </c>
      <c r="C7" s="29">
        <v>45115</v>
      </c>
      <c r="D7" s="30" t="s">
        <v>63</v>
      </c>
      <c r="E7" s="31">
        <v>188</v>
      </c>
      <c r="F7" s="31">
        <v>193</v>
      </c>
      <c r="G7" s="31">
        <v>188</v>
      </c>
      <c r="H7" s="31">
        <v>190</v>
      </c>
      <c r="I7" s="31">
        <v>186</v>
      </c>
      <c r="J7" s="31">
        <v>190</v>
      </c>
      <c r="K7" s="32">
        <v>6</v>
      </c>
      <c r="L7" s="32">
        <v>1135</v>
      </c>
      <c r="M7" s="33">
        <v>189.16666666666666</v>
      </c>
      <c r="N7" s="34">
        <v>20</v>
      </c>
      <c r="O7" s="35">
        <v>209.16666666666666</v>
      </c>
    </row>
    <row r="8" spans="1:17" x14ac:dyDescent="0.25">
      <c r="A8" s="16" t="s">
        <v>60</v>
      </c>
      <c r="B8" s="28" t="s">
        <v>61</v>
      </c>
      <c r="C8" s="29">
        <v>45118</v>
      </c>
      <c r="D8" s="30" t="s">
        <v>63</v>
      </c>
      <c r="E8" s="31">
        <v>192</v>
      </c>
      <c r="F8" s="57">
        <v>193.001</v>
      </c>
      <c r="G8" s="31">
        <v>189</v>
      </c>
      <c r="H8" s="31"/>
      <c r="I8" s="31"/>
      <c r="J8" s="31"/>
      <c r="K8" s="32">
        <v>3</v>
      </c>
      <c r="L8" s="32">
        <v>574.00099999999998</v>
      </c>
      <c r="M8" s="33">
        <v>191.33366666666666</v>
      </c>
      <c r="N8" s="34">
        <v>6</v>
      </c>
      <c r="O8" s="35">
        <v>197.33366666666666</v>
      </c>
    </row>
    <row r="9" spans="1:17" x14ac:dyDescent="0.25">
      <c r="A9" s="16" t="s">
        <v>60</v>
      </c>
      <c r="B9" s="28" t="s">
        <v>61</v>
      </c>
      <c r="C9" s="29">
        <v>45132</v>
      </c>
      <c r="D9" s="30" t="s">
        <v>63</v>
      </c>
      <c r="E9" s="31">
        <v>184</v>
      </c>
      <c r="F9" s="31">
        <v>184</v>
      </c>
      <c r="G9" s="31">
        <v>180</v>
      </c>
      <c r="H9" s="31"/>
      <c r="I9" s="31"/>
      <c r="J9" s="31"/>
      <c r="K9" s="32">
        <v>3</v>
      </c>
      <c r="L9" s="32">
        <v>548</v>
      </c>
      <c r="M9" s="33">
        <v>182.66666666666666</v>
      </c>
      <c r="N9" s="34">
        <v>4</v>
      </c>
      <c r="O9" s="35">
        <v>186.66666666666666</v>
      </c>
    </row>
    <row r="10" spans="1:17" x14ac:dyDescent="0.25">
      <c r="A10" s="16" t="s">
        <v>60</v>
      </c>
      <c r="B10" s="28" t="s">
        <v>61</v>
      </c>
      <c r="C10" s="29">
        <v>45139</v>
      </c>
      <c r="D10" s="30" t="s">
        <v>63</v>
      </c>
      <c r="E10" s="31">
        <v>186</v>
      </c>
      <c r="F10" s="31">
        <v>189</v>
      </c>
      <c r="G10" s="31">
        <v>191</v>
      </c>
      <c r="H10" s="31"/>
      <c r="I10" s="31"/>
      <c r="J10" s="31"/>
      <c r="K10" s="32">
        <v>3</v>
      </c>
      <c r="L10" s="32">
        <v>566</v>
      </c>
      <c r="M10" s="33">
        <v>188.66666666666666</v>
      </c>
      <c r="N10" s="34">
        <v>11</v>
      </c>
      <c r="O10" s="35">
        <v>199.66666666666666</v>
      </c>
    </row>
    <row r="11" spans="1:17" x14ac:dyDescent="0.25">
      <c r="A11" s="16" t="s">
        <v>24</v>
      </c>
      <c r="B11" s="28" t="s">
        <v>61</v>
      </c>
      <c r="C11" s="29">
        <v>45143</v>
      </c>
      <c r="D11" s="30" t="s">
        <v>43</v>
      </c>
      <c r="E11" s="31">
        <v>185</v>
      </c>
      <c r="F11" s="31">
        <v>182</v>
      </c>
      <c r="G11" s="31">
        <v>188</v>
      </c>
      <c r="H11" s="31">
        <v>187</v>
      </c>
      <c r="I11" s="31"/>
      <c r="J11" s="31"/>
      <c r="K11" s="32">
        <v>4</v>
      </c>
      <c r="L11" s="32">
        <v>742</v>
      </c>
      <c r="M11" s="33">
        <v>185.5</v>
      </c>
      <c r="N11" s="34">
        <v>13</v>
      </c>
      <c r="O11" s="35">
        <v>198.5</v>
      </c>
    </row>
    <row r="12" spans="1:17" x14ac:dyDescent="0.25">
      <c r="A12" s="16" t="s">
        <v>60</v>
      </c>
      <c r="B12" s="28" t="s">
        <v>61</v>
      </c>
      <c r="C12" s="29">
        <v>45167</v>
      </c>
      <c r="D12" s="30" t="s">
        <v>63</v>
      </c>
      <c r="E12" s="31">
        <v>189</v>
      </c>
      <c r="F12" s="31">
        <v>189</v>
      </c>
      <c r="G12" s="31">
        <v>176</v>
      </c>
      <c r="H12" s="31">
        <v>184</v>
      </c>
      <c r="I12" s="31"/>
      <c r="J12" s="31"/>
      <c r="K12" s="32">
        <v>4</v>
      </c>
      <c r="L12" s="32">
        <v>738</v>
      </c>
      <c r="M12" s="33">
        <v>184.5</v>
      </c>
      <c r="N12" s="34">
        <v>8</v>
      </c>
      <c r="O12" s="35">
        <v>192.5</v>
      </c>
    </row>
    <row r="13" spans="1:17" x14ac:dyDescent="0.25">
      <c r="A13" s="16" t="s">
        <v>60</v>
      </c>
      <c r="B13" s="28" t="s">
        <v>61</v>
      </c>
      <c r="C13" s="29">
        <v>45178</v>
      </c>
      <c r="D13" s="30" t="s">
        <v>63</v>
      </c>
      <c r="E13" s="31">
        <v>185</v>
      </c>
      <c r="F13" s="31">
        <v>188</v>
      </c>
      <c r="G13" s="31">
        <v>182</v>
      </c>
      <c r="H13" s="31">
        <v>190</v>
      </c>
      <c r="I13" s="31">
        <v>185</v>
      </c>
      <c r="J13" s="31">
        <v>189</v>
      </c>
      <c r="K13" s="32">
        <v>6</v>
      </c>
      <c r="L13" s="32">
        <v>1119</v>
      </c>
      <c r="M13" s="33">
        <v>186.5</v>
      </c>
      <c r="N13" s="34">
        <v>22</v>
      </c>
      <c r="O13" s="35">
        <v>208.5</v>
      </c>
    </row>
    <row r="14" spans="1:17" x14ac:dyDescent="0.25">
      <c r="A14" s="16" t="s">
        <v>60</v>
      </c>
      <c r="B14" s="28" t="s">
        <v>61</v>
      </c>
      <c r="C14" s="29">
        <v>45195</v>
      </c>
      <c r="D14" s="30" t="s">
        <v>63</v>
      </c>
      <c r="E14" s="31">
        <v>186</v>
      </c>
      <c r="F14" s="31">
        <v>184</v>
      </c>
      <c r="G14" s="31">
        <v>190</v>
      </c>
      <c r="H14" s="31">
        <v>181</v>
      </c>
      <c r="I14" s="31"/>
      <c r="J14" s="31"/>
      <c r="K14" s="32">
        <v>4</v>
      </c>
      <c r="L14" s="32">
        <v>741</v>
      </c>
      <c r="M14" s="33">
        <v>185.25</v>
      </c>
      <c r="N14" s="34">
        <v>6</v>
      </c>
      <c r="O14" s="35">
        <v>191.25</v>
      </c>
    </row>
    <row r="16" spans="1:17" x14ac:dyDescent="0.25">
      <c r="K16" s="7">
        <f>SUM(K2:K15)</f>
        <v>53</v>
      </c>
      <c r="L16" s="7">
        <f>SUM(L2:L15)</f>
        <v>9954.0010000000002</v>
      </c>
      <c r="M16" s="12">
        <f>SUM(L16/K16)</f>
        <v>187.81133962264153</v>
      </c>
      <c r="N16" s="7">
        <f>SUM(N2:N15)</f>
        <v>135</v>
      </c>
      <c r="O16" s="12">
        <f>SUM(M16+N16)</f>
        <v>322.81133962264153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16" t="s">
        <v>36</v>
      </c>
      <c r="B20" s="40" t="s">
        <v>61</v>
      </c>
      <c r="C20" s="29">
        <v>45111</v>
      </c>
      <c r="D20" s="30" t="s">
        <v>63</v>
      </c>
      <c r="E20" s="31">
        <v>182</v>
      </c>
      <c r="F20" s="31">
        <v>180</v>
      </c>
      <c r="G20" s="31">
        <v>173</v>
      </c>
      <c r="H20" s="31">
        <v>182</v>
      </c>
      <c r="I20" s="31"/>
      <c r="J20" s="31"/>
      <c r="K20" s="32">
        <v>4</v>
      </c>
      <c r="L20" s="32">
        <v>717</v>
      </c>
      <c r="M20" s="33">
        <v>179.25</v>
      </c>
      <c r="N20" s="34">
        <v>2</v>
      </c>
      <c r="O20" s="35">
        <v>181.25</v>
      </c>
    </row>
    <row r="22" spans="1:15" x14ac:dyDescent="0.25">
      <c r="K22" s="7">
        <f>SUM(K20:K21)</f>
        <v>4</v>
      </c>
      <c r="L22" s="7">
        <f>SUM(L20:L21)</f>
        <v>717</v>
      </c>
      <c r="M22" s="12">
        <f>SUM(L22/K22)</f>
        <v>179.25</v>
      </c>
      <c r="N22" s="7">
        <f>SUM(N20:N21)</f>
        <v>2</v>
      </c>
      <c r="O22" s="12">
        <f>SUM(M22+N22)</f>
        <v>181.25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13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C4" name="Range1_26"/>
    <protectedRange algorithmName="SHA-512" hashValue="ON39YdpmFHfN9f47KpiRvqrKx0V9+erV1CNkpWzYhW/Qyc6aT8rEyCrvauWSYGZK2ia3o7vd3akF07acHAFpOA==" saltValue="yVW9XmDwTqEnmpSGai0KYg==" spinCount="100000" sqref="E4:J4 B4" name="Range1_6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37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20:J20 B20:C20" name="Range1_47"/>
    <protectedRange algorithmName="SHA-512" hashValue="ON39YdpmFHfN9f47KpiRvqrKx0V9+erV1CNkpWzYhW/Qyc6aT8rEyCrvauWSYGZK2ia3o7vd3akF07acHAFpOA==" saltValue="yVW9XmDwTqEnmpSGai0KYg==" spinCount="100000" sqref="D20" name="Range1_1_16"/>
    <protectedRange algorithmName="SHA-512" hashValue="ON39YdpmFHfN9f47KpiRvqrKx0V9+erV1CNkpWzYhW/Qyc6aT8rEyCrvauWSYGZK2ia3o7vd3akF07acHAFpOA==" saltValue="yVW9XmDwTqEnmpSGai0KYg==" spinCount="100000" sqref="C7" name="Range1_51"/>
    <protectedRange algorithmName="SHA-512" hashValue="ON39YdpmFHfN9f47KpiRvqrKx0V9+erV1CNkpWzYhW/Qyc6aT8rEyCrvauWSYGZK2ia3o7vd3akF07acHAFpOA==" saltValue="yVW9XmDwTqEnmpSGai0KYg==" spinCount="100000" sqref="D7" name="Range1_1_20"/>
    <protectedRange algorithmName="SHA-512" hashValue="ON39YdpmFHfN9f47KpiRvqrKx0V9+erV1CNkpWzYhW/Qyc6aT8rEyCrvauWSYGZK2ia3o7vd3akF07acHAFpOA==" saltValue="yVW9XmDwTqEnmpSGai0KYg==" spinCount="100000" sqref="B7" name="Range1_7_1"/>
    <protectedRange algorithmName="SHA-512" hashValue="ON39YdpmFHfN9f47KpiRvqrKx0V9+erV1CNkpWzYhW/Qyc6aT8rEyCrvauWSYGZK2ia3o7vd3akF07acHAFpOA==" saltValue="yVW9XmDwTqEnmpSGai0KYg==" spinCount="100000" sqref="E7:J7" name="Range1_8_1"/>
    <protectedRange algorithmName="SHA-512" hashValue="ON39YdpmFHfN9f47KpiRvqrKx0V9+erV1CNkpWzYhW/Qyc6aT8rEyCrvauWSYGZK2ia3o7vd3akF07acHAFpOA==" saltValue="yVW9XmDwTqEnmpSGai0KYg==" spinCount="100000" sqref="E11:J11 B11:C11" name="Range1_62"/>
    <protectedRange algorithmName="SHA-512" hashValue="ON39YdpmFHfN9f47KpiRvqrKx0V9+erV1CNkpWzYhW/Qyc6aT8rEyCrvauWSYGZK2ia3o7vd3akF07acHAFpOA==" saltValue="yVW9XmDwTqEnmpSGai0KYg==" spinCount="100000" sqref="D11" name="Range1_1_28"/>
  </protectedRanges>
  <hyperlinks>
    <hyperlink ref="Q1" location="'Virginia Adult Rankings 2023'!A1" display="Back to Ranking" xr:uid="{642D0BCD-4B73-4DDA-AD76-A1260C5434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DFCD24-658A-4835-B820-D9D463F865E9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49087-3E97-4421-A97A-E26922497620}">
  <dimension ref="A1:Q10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71</v>
      </c>
      <c r="C2" s="42">
        <v>45069</v>
      </c>
      <c r="D2" s="43" t="s">
        <v>63</v>
      </c>
      <c r="E2" s="31">
        <v>196</v>
      </c>
      <c r="F2" s="57">
        <v>200.001</v>
      </c>
      <c r="G2" s="31">
        <v>197</v>
      </c>
      <c r="H2" s="31"/>
      <c r="I2" s="31"/>
      <c r="J2" s="31"/>
      <c r="K2" s="45">
        <v>3</v>
      </c>
      <c r="L2" s="45">
        <v>593.00099999999998</v>
      </c>
      <c r="M2" s="46">
        <v>197.667</v>
      </c>
      <c r="N2" s="47">
        <v>4</v>
      </c>
      <c r="O2" s="48">
        <v>201.667</v>
      </c>
    </row>
    <row r="3" spans="1:17" x14ac:dyDescent="0.25">
      <c r="A3" s="16" t="s">
        <v>45</v>
      </c>
      <c r="B3" s="28" t="s">
        <v>71</v>
      </c>
      <c r="C3" s="29">
        <v>45083</v>
      </c>
      <c r="D3" s="30" t="s">
        <v>63</v>
      </c>
      <c r="E3" s="31">
        <v>199</v>
      </c>
      <c r="F3" s="31">
        <v>198.001</v>
      </c>
      <c r="G3" s="31">
        <v>197</v>
      </c>
      <c r="H3" s="31"/>
      <c r="I3" s="31"/>
      <c r="J3" s="31"/>
      <c r="K3" s="32">
        <v>3</v>
      </c>
      <c r="L3" s="32">
        <v>594.00099999999998</v>
      </c>
      <c r="M3" s="33">
        <v>198.00033333333332</v>
      </c>
      <c r="N3" s="34">
        <v>9</v>
      </c>
      <c r="O3" s="35">
        <v>207.00033333333332</v>
      </c>
    </row>
    <row r="4" spans="1:17" x14ac:dyDescent="0.25">
      <c r="A4" s="16" t="s">
        <v>45</v>
      </c>
      <c r="B4" s="28" t="s">
        <v>71</v>
      </c>
      <c r="C4" s="29">
        <v>45111</v>
      </c>
      <c r="D4" s="30" t="s">
        <v>63</v>
      </c>
      <c r="E4" s="31">
        <v>193</v>
      </c>
      <c r="F4" s="31">
        <v>197</v>
      </c>
      <c r="G4" s="31">
        <v>197</v>
      </c>
      <c r="H4" s="31">
        <v>195</v>
      </c>
      <c r="I4" s="31"/>
      <c r="J4" s="31"/>
      <c r="K4" s="32">
        <v>4</v>
      </c>
      <c r="L4" s="32">
        <v>782</v>
      </c>
      <c r="M4" s="33">
        <v>195.5</v>
      </c>
      <c r="N4" s="34">
        <v>5</v>
      </c>
      <c r="O4" s="35">
        <v>200.5</v>
      </c>
    </row>
    <row r="5" spans="1:17" x14ac:dyDescent="0.25">
      <c r="A5" s="16" t="s">
        <v>45</v>
      </c>
      <c r="B5" s="28" t="s">
        <v>71</v>
      </c>
      <c r="C5" s="29">
        <v>45115</v>
      </c>
      <c r="D5" s="30" t="s">
        <v>63</v>
      </c>
      <c r="E5" s="57">
        <v>200.00200000000001</v>
      </c>
      <c r="F5" s="31">
        <v>199.001</v>
      </c>
      <c r="G5" s="31">
        <v>197</v>
      </c>
      <c r="H5" s="31">
        <v>199</v>
      </c>
      <c r="I5" s="31">
        <v>195</v>
      </c>
      <c r="J5" s="31">
        <v>197</v>
      </c>
      <c r="K5" s="32">
        <v>6</v>
      </c>
      <c r="L5" s="32">
        <v>1187.0030000000002</v>
      </c>
      <c r="M5" s="33">
        <v>197.83383333333336</v>
      </c>
      <c r="N5" s="34">
        <v>12</v>
      </c>
      <c r="O5" s="35">
        <v>209.83383333333336</v>
      </c>
    </row>
    <row r="6" spans="1:17" x14ac:dyDescent="0.25">
      <c r="A6" s="16" t="s">
        <v>45</v>
      </c>
      <c r="B6" s="28" t="s">
        <v>71</v>
      </c>
      <c r="C6" s="29">
        <v>45150</v>
      </c>
      <c r="D6" s="30" t="s">
        <v>63</v>
      </c>
      <c r="E6" s="31">
        <v>199</v>
      </c>
      <c r="F6" s="31">
        <v>197.001</v>
      </c>
      <c r="G6" s="31">
        <v>198.001</v>
      </c>
      <c r="H6" s="31">
        <v>198</v>
      </c>
      <c r="I6" s="31">
        <v>197</v>
      </c>
      <c r="J6" s="31"/>
      <c r="K6" s="32">
        <v>5</v>
      </c>
      <c r="L6" s="32">
        <v>989.00199999999995</v>
      </c>
      <c r="M6" s="33">
        <v>197.8004</v>
      </c>
      <c r="N6" s="34">
        <v>9</v>
      </c>
      <c r="O6" s="35">
        <v>206.8004</v>
      </c>
    </row>
    <row r="7" spans="1:17" x14ac:dyDescent="0.25">
      <c r="A7" s="16" t="s">
        <v>45</v>
      </c>
      <c r="B7" s="28" t="s">
        <v>71</v>
      </c>
      <c r="C7" s="29">
        <v>45167</v>
      </c>
      <c r="D7" s="30" t="s">
        <v>63</v>
      </c>
      <c r="E7" s="31">
        <v>198</v>
      </c>
      <c r="F7" s="57">
        <v>200</v>
      </c>
      <c r="G7" s="57">
        <v>200</v>
      </c>
      <c r="H7" s="31">
        <v>199</v>
      </c>
      <c r="I7" s="31"/>
      <c r="J7" s="31"/>
      <c r="K7" s="32">
        <v>4</v>
      </c>
      <c r="L7" s="32">
        <v>797</v>
      </c>
      <c r="M7" s="33">
        <v>199.25</v>
      </c>
      <c r="N7" s="34">
        <v>13</v>
      </c>
      <c r="O7" s="35">
        <v>212.25</v>
      </c>
    </row>
    <row r="8" spans="1:17" x14ac:dyDescent="0.25">
      <c r="A8" s="16" t="s">
        <v>45</v>
      </c>
      <c r="B8" s="28" t="s">
        <v>71</v>
      </c>
      <c r="C8" s="29">
        <v>45178</v>
      </c>
      <c r="D8" s="30" t="s">
        <v>63</v>
      </c>
      <c r="E8" s="31">
        <v>194</v>
      </c>
      <c r="F8" s="31">
        <v>198</v>
      </c>
      <c r="G8" s="31">
        <v>197</v>
      </c>
      <c r="H8" s="31">
        <v>198</v>
      </c>
      <c r="I8" s="31">
        <v>199.001</v>
      </c>
      <c r="J8" s="57">
        <v>200</v>
      </c>
      <c r="K8" s="32">
        <v>6</v>
      </c>
      <c r="L8" s="32">
        <v>1186.001</v>
      </c>
      <c r="M8" s="33">
        <v>197.66683333333333</v>
      </c>
      <c r="N8" s="34">
        <v>12</v>
      </c>
      <c r="O8" s="35">
        <v>209.66683333333333</v>
      </c>
    </row>
    <row r="10" spans="1:17" x14ac:dyDescent="0.25">
      <c r="K10" s="7">
        <f>SUM(K2:K9)</f>
        <v>31</v>
      </c>
      <c r="L10" s="7">
        <f>SUM(L2:L9)</f>
        <v>6128.0079999999998</v>
      </c>
      <c r="M10" s="12">
        <f>SUM(L10/K10)</f>
        <v>197.67767741935484</v>
      </c>
      <c r="N10" s="7">
        <f>SUM(N2:N9)</f>
        <v>64</v>
      </c>
      <c r="O10" s="12">
        <f>SUM(M10+N10)</f>
        <v>261.67767741935484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H2:J2" name="Range1_3_11"/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E2:G2" name="Range1_3_1_1"/>
    <protectedRange algorithmName="SHA-512" hashValue="ON39YdpmFHfN9f47KpiRvqrKx0V9+erV1CNkpWzYhW/Qyc6aT8rEyCrvauWSYGZK2ia3o7vd3akF07acHAFpOA==" saltValue="yVW9XmDwTqEnmpSGai0KYg==" spinCount="100000" sqref="B4:C4" name="Range1_46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H4:J4" name="Range1_3_15"/>
    <protectedRange algorithmName="SHA-512" hashValue="ON39YdpmFHfN9f47KpiRvqrKx0V9+erV1CNkpWzYhW/Qyc6aT8rEyCrvauWSYGZK2ia3o7vd3akF07acHAFpOA==" saltValue="yVW9XmDwTqEnmpSGai0KYg==" spinCount="100000" sqref="E4:G4" name="Range1_3_1_3"/>
    <protectedRange algorithmName="SHA-512" hashValue="ON39YdpmFHfN9f47KpiRvqrKx0V9+erV1CNkpWzYhW/Qyc6aT8rEyCrvauWSYGZK2ia3o7vd3akF07acHAFpOA==" saltValue="yVW9XmDwTqEnmpSGai0KYg==" spinCount="100000" sqref="C5" name="Range1_49"/>
    <protectedRange algorithmName="SHA-512" hashValue="ON39YdpmFHfN9f47KpiRvqrKx0V9+erV1CNkpWzYhW/Qyc6aT8rEyCrvauWSYGZK2ia3o7vd3akF07acHAFpOA==" saltValue="yVW9XmDwTqEnmpSGai0KYg==" spinCount="100000" sqref="D5" name="Range1_1_18"/>
    <protectedRange algorithmName="SHA-512" hashValue="ON39YdpmFHfN9f47KpiRvqrKx0V9+erV1CNkpWzYhW/Qyc6aT8rEyCrvauWSYGZK2ia3o7vd3akF07acHAFpOA==" saltValue="yVW9XmDwTqEnmpSGai0KYg==" spinCount="100000" sqref="B5" name="Range1_2_2"/>
    <protectedRange algorithmName="SHA-512" hashValue="ON39YdpmFHfN9f47KpiRvqrKx0V9+erV1CNkpWzYhW/Qyc6aT8rEyCrvauWSYGZK2ia3o7vd3akF07acHAFpOA==" saltValue="yVW9XmDwTqEnmpSGai0KYg==" spinCount="100000" sqref="H5:J5" name="Range1_3_2_1"/>
    <protectedRange algorithmName="SHA-512" hashValue="ON39YdpmFHfN9f47KpiRvqrKx0V9+erV1CNkpWzYhW/Qyc6aT8rEyCrvauWSYGZK2ia3o7vd3akF07acHAFpOA==" saltValue="yVW9XmDwTqEnmpSGai0KYg==" spinCount="100000" sqref="E5:G5" name="Range1_3_1_1_1"/>
  </protectedRanges>
  <hyperlinks>
    <hyperlink ref="Q1" location="'Virginia Adult Rankings 2023'!A1" display="Back to Ranking" xr:uid="{55A42531-7E35-4A51-997E-F003553A55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FB3677-D426-4F2A-95A4-D0D13CE1F0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5F6FE-3179-4ED8-B671-48F534E7A83D}">
  <dimension ref="A1:Q12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28" t="s">
        <v>49</v>
      </c>
      <c r="C2" s="29">
        <v>45055</v>
      </c>
      <c r="D2" s="30" t="s">
        <v>46</v>
      </c>
      <c r="E2" s="31">
        <v>189</v>
      </c>
      <c r="F2" s="31">
        <v>196</v>
      </c>
      <c r="G2" s="31">
        <v>193</v>
      </c>
      <c r="H2" s="31"/>
      <c r="I2" s="31"/>
      <c r="J2" s="31"/>
      <c r="K2" s="32">
        <v>3</v>
      </c>
      <c r="L2" s="32">
        <v>578</v>
      </c>
      <c r="M2" s="33">
        <v>192.66666666666666</v>
      </c>
      <c r="N2" s="34">
        <v>2</v>
      </c>
      <c r="O2" s="35">
        <v>194.66666666666666</v>
      </c>
    </row>
    <row r="3" spans="1:17" x14ac:dyDescent="0.25">
      <c r="A3" s="16" t="s">
        <v>22</v>
      </c>
      <c r="B3" s="28" t="s">
        <v>49</v>
      </c>
      <c r="C3" s="29">
        <v>45059</v>
      </c>
      <c r="D3" s="30" t="s">
        <v>63</v>
      </c>
      <c r="E3" s="31">
        <v>187</v>
      </c>
      <c r="F3" s="31">
        <v>196.001</v>
      </c>
      <c r="G3" s="31">
        <v>198</v>
      </c>
      <c r="H3" s="31">
        <v>193</v>
      </c>
      <c r="I3" s="31">
        <v>191</v>
      </c>
      <c r="J3" s="31"/>
      <c r="K3" s="32">
        <v>5</v>
      </c>
      <c r="L3" s="32">
        <v>965.00099999999998</v>
      </c>
      <c r="M3" s="33">
        <v>193.00020000000001</v>
      </c>
      <c r="N3" s="34">
        <v>7</v>
      </c>
      <c r="O3" s="35">
        <v>198.00020000000001</v>
      </c>
    </row>
    <row r="4" spans="1:17" x14ac:dyDescent="0.25">
      <c r="A4" s="16" t="s">
        <v>45</v>
      </c>
      <c r="B4" s="28" t="s">
        <v>49</v>
      </c>
      <c r="C4" s="29">
        <v>45069</v>
      </c>
      <c r="D4" s="30" t="s">
        <v>63</v>
      </c>
      <c r="E4" s="31">
        <v>197</v>
      </c>
      <c r="F4" s="31">
        <v>195</v>
      </c>
      <c r="G4" s="31">
        <v>194.001</v>
      </c>
      <c r="H4" s="31"/>
      <c r="I4" s="31"/>
      <c r="J4" s="31"/>
      <c r="K4" s="32">
        <v>3</v>
      </c>
      <c r="L4" s="32">
        <v>586.00099999999998</v>
      </c>
      <c r="M4" s="33">
        <v>195.33366666666666</v>
      </c>
      <c r="N4" s="34">
        <v>2</v>
      </c>
      <c r="O4" s="35">
        <v>197.33366666666666</v>
      </c>
    </row>
    <row r="5" spans="1:17" x14ac:dyDescent="0.25">
      <c r="A5" s="16" t="s">
        <v>45</v>
      </c>
      <c r="B5" s="28" t="s">
        <v>49</v>
      </c>
      <c r="C5" s="29">
        <v>45083</v>
      </c>
      <c r="D5" s="30" t="s">
        <v>63</v>
      </c>
      <c r="E5" s="31">
        <v>193</v>
      </c>
      <c r="F5" s="31">
        <v>197</v>
      </c>
      <c r="G5" s="31">
        <v>194</v>
      </c>
      <c r="H5" s="31"/>
      <c r="I5" s="31"/>
      <c r="J5" s="31"/>
      <c r="K5" s="32">
        <v>3</v>
      </c>
      <c r="L5" s="32">
        <v>584</v>
      </c>
      <c r="M5" s="33">
        <v>194.66666666666666</v>
      </c>
      <c r="N5" s="34">
        <v>2</v>
      </c>
      <c r="O5" s="35">
        <v>196.66666666666666</v>
      </c>
    </row>
    <row r="6" spans="1:17" x14ac:dyDescent="0.25">
      <c r="A6" s="16" t="s">
        <v>45</v>
      </c>
      <c r="B6" s="28" t="s">
        <v>49</v>
      </c>
      <c r="C6" s="29">
        <v>45118</v>
      </c>
      <c r="D6" s="30" t="s">
        <v>63</v>
      </c>
      <c r="E6" s="31">
        <v>195</v>
      </c>
      <c r="F6" s="31">
        <v>193</v>
      </c>
      <c r="G6" s="31">
        <v>196</v>
      </c>
      <c r="H6" s="31"/>
      <c r="I6" s="31"/>
      <c r="J6" s="31"/>
      <c r="K6" s="32">
        <v>3</v>
      </c>
      <c r="L6" s="32">
        <v>584</v>
      </c>
      <c r="M6" s="33">
        <v>194.66666666666666</v>
      </c>
      <c r="N6" s="34">
        <v>2</v>
      </c>
      <c r="O6" s="35">
        <v>196.66666666666666</v>
      </c>
    </row>
    <row r="7" spans="1:17" x14ac:dyDescent="0.25">
      <c r="A7" s="16" t="s">
        <v>45</v>
      </c>
      <c r="B7" s="28" t="s">
        <v>49</v>
      </c>
      <c r="C7" s="29">
        <v>45132</v>
      </c>
      <c r="D7" s="30" t="s">
        <v>63</v>
      </c>
      <c r="E7" s="31">
        <v>193</v>
      </c>
      <c r="F7" s="31">
        <v>196</v>
      </c>
      <c r="G7" s="31">
        <v>197</v>
      </c>
      <c r="H7" s="31"/>
      <c r="I7" s="31"/>
      <c r="J7" s="31"/>
      <c r="K7" s="32">
        <v>3</v>
      </c>
      <c r="L7" s="32">
        <v>586</v>
      </c>
      <c r="M7" s="33">
        <v>195.33333333333334</v>
      </c>
      <c r="N7" s="34">
        <v>6</v>
      </c>
      <c r="O7" s="35">
        <v>201.33333333333334</v>
      </c>
    </row>
    <row r="8" spans="1:17" x14ac:dyDescent="0.25">
      <c r="A8" s="16" t="s">
        <v>45</v>
      </c>
      <c r="B8" s="28" t="s">
        <v>49</v>
      </c>
      <c r="C8" s="29">
        <v>45139</v>
      </c>
      <c r="D8" s="30" t="s">
        <v>63</v>
      </c>
      <c r="E8" s="31">
        <v>195</v>
      </c>
      <c r="F8" s="31">
        <v>194</v>
      </c>
      <c r="G8" s="31">
        <v>197</v>
      </c>
      <c r="H8" s="31"/>
      <c r="I8" s="31"/>
      <c r="J8" s="31"/>
      <c r="K8" s="32">
        <v>3</v>
      </c>
      <c r="L8" s="32">
        <v>586</v>
      </c>
      <c r="M8" s="33">
        <v>195.33333333333334</v>
      </c>
      <c r="N8" s="34">
        <v>6</v>
      </c>
      <c r="O8" s="35">
        <v>201.33333333333334</v>
      </c>
    </row>
    <row r="9" spans="1:17" x14ac:dyDescent="0.25">
      <c r="A9" s="16" t="s">
        <v>45</v>
      </c>
      <c r="B9" s="28" t="s">
        <v>49</v>
      </c>
      <c r="C9" s="29">
        <v>45181</v>
      </c>
      <c r="D9" s="30" t="s">
        <v>63</v>
      </c>
      <c r="E9" s="31">
        <v>199</v>
      </c>
      <c r="F9" s="31">
        <v>198</v>
      </c>
      <c r="G9" s="57">
        <v>200.001</v>
      </c>
      <c r="H9" s="57">
        <v>200</v>
      </c>
      <c r="I9" s="31"/>
      <c r="J9" s="31"/>
      <c r="K9" s="32">
        <v>4</v>
      </c>
      <c r="L9" s="32">
        <v>797.00099999999998</v>
      </c>
      <c r="M9" s="33">
        <v>199.25024999999999</v>
      </c>
      <c r="N9" s="34">
        <v>8</v>
      </c>
      <c r="O9" s="35">
        <v>207.25024999999999</v>
      </c>
    </row>
    <row r="10" spans="1:17" x14ac:dyDescent="0.25">
      <c r="A10" s="16" t="s">
        <v>45</v>
      </c>
      <c r="B10" s="28" t="s">
        <v>49</v>
      </c>
      <c r="C10" s="29">
        <v>45195</v>
      </c>
      <c r="D10" s="30" t="s">
        <v>63</v>
      </c>
      <c r="E10" s="31">
        <v>197</v>
      </c>
      <c r="F10" s="31">
        <v>197</v>
      </c>
      <c r="G10" s="31">
        <v>199</v>
      </c>
      <c r="H10" s="31">
        <v>198</v>
      </c>
      <c r="I10" s="31"/>
      <c r="J10" s="31"/>
      <c r="K10" s="32">
        <v>4</v>
      </c>
      <c r="L10" s="32">
        <v>791</v>
      </c>
      <c r="M10" s="33">
        <v>197.75</v>
      </c>
      <c r="N10" s="34">
        <v>11</v>
      </c>
      <c r="O10" s="35">
        <v>208.75</v>
      </c>
    </row>
    <row r="12" spans="1:17" x14ac:dyDescent="0.25">
      <c r="K12" s="7">
        <f>SUM(K2:K11)</f>
        <v>31</v>
      </c>
      <c r="L12" s="7">
        <f>SUM(L2:L11)</f>
        <v>6057.0030000000006</v>
      </c>
      <c r="M12" s="12">
        <f>SUM(L12/K12)</f>
        <v>195.3871935483871</v>
      </c>
      <c r="N12" s="7">
        <f>SUM(N2:N11)</f>
        <v>46</v>
      </c>
      <c r="O12" s="12">
        <f>SUM(M12+N12)</f>
        <v>241.3871935483871</v>
      </c>
    </row>
  </sheetData>
  <protectedRanges>
    <protectedRange algorithmName="SHA-512" hashValue="ON39YdpmFHfN9f47KpiRvqrKx0V9+erV1CNkpWzYhW/Qyc6aT8rEyCrvauWSYGZK2ia3o7vd3akF07acHAFpOA==" saltValue="yVW9XmDwTqEnmpSGai0KYg==" spinCount="100000" sqref="C4" name="Range1_2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H4:J4" name="Range1_3_11"/>
    <protectedRange algorithmName="SHA-512" hashValue="ON39YdpmFHfN9f47KpiRvqrKx0V9+erV1CNkpWzYhW/Qyc6aT8rEyCrvauWSYGZK2ia3o7vd3akF07acHAFpOA==" saltValue="yVW9XmDwTqEnmpSGai0KYg==" spinCount="100000" sqref="B4" name="Range1_2_1"/>
    <protectedRange algorithmName="SHA-512" hashValue="ON39YdpmFHfN9f47KpiRvqrKx0V9+erV1CNkpWzYhW/Qyc6aT8rEyCrvauWSYGZK2ia3o7vd3akF07acHAFpOA==" saltValue="yVW9XmDwTqEnmpSGai0KYg==" spinCount="100000" sqref="E4:G4" name="Range1_3_1_1"/>
    <protectedRange algorithmName="SHA-512" hashValue="ON39YdpmFHfN9f47KpiRvqrKx0V9+erV1CNkpWzYhW/Qyc6aT8rEyCrvauWSYGZK2ia3o7vd3akF07acHAFpOA==" saltValue="yVW9XmDwTqEnmpSGai0KYg==" spinCount="100000" sqref="C3" name="Range1_1"/>
    <protectedRange algorithmName="SHA-512" hashValue="ON39YdpmFHfN9f47KpiRvqrKx0V9+erV1CNkpWzYhW/Qyc6aT8rEyCrvauWSYGZK2ia3o7vd3akF07acHAFpOA==" saltValue="yVW9XmDwTqEnmpSGai0KYg==" spinCount="100000" sqref="B3" name="Range1_9_1"/>
    <protectedRange algorithmName="SHA-512" hashValue="ON39YdpmFHfN9f47KpiRvqrKx0V9+erV1CNkpWzYhW/Qyc6aT8rEyCrvauWSYGZK2ia3o7vd3akF07acHAFpOA==" saltValue="yVW9XmDwTqEnmpSGai0KYg==" spinCount="100000" sqref="D3" name="Range1_1_3_1"/>
    <protectedRange algorithmName="SHA-512" hashValue="ON39YdpmFHfN9f47KpiRvqrKx0V9+erV1CNkpWzYhW/Qyc6aT8rEyCrvauWSYGZK2ia3o7vd3akF07acHAFpOA==" saltValue="yVW9XmDwTqEnmpSGai0KYg==" spinCount="100000" sqref="E3 G3:J3" name="Range1_3_3_1"/>
  </protectedRanges>
  <conditionalFormatting sqref="J3">
    <cfRule type="top10" dxfId="194" priority="4" rank="1"/>
    <cfRule type="top10" dxfId="193" priority="6" rank="1"/>
  </conditionalFormatting>
  <conditionalFormatting sqref="J4">
    <cfRule type="cellIs" dxfId="192" priority="8" operator="greaterThanOrEqual">
      <formula>200</formula>
    </cfRule>
    <cfRule type="top10" dxfId="191" priority="12" rank="1"/>
  </conditionalFormatting>
  <hyperlinks>
    <hyperlink ref="Q1" location="'Virginia Adult Rankings 2023'!A1" display="Back to Ranking" xr:uid="{15EFC5E4-A900-4B51-828F-66B587AD87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D7D541-323D-4220-86EF-0AD589B28C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9B5F4-D287-404D-AB47-038E0C622850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36</v>
      </c>
      <c r="B2" s="28" t="s">
        <v>105</v>
      </c>
      <c r="C2" s="29">
        <v>45195</v>
      </c>
      <c r="D2" s="30" t="s">
        <v>63</v>
      </c>
      <c r="E2" s="31">
        <v>190</v>
      </c>
      <c r="F2" s="31">
        <v>188</v>
      </c>
      <c r="G2" s="31">
        <v>184</v>
      </c>
      <c r="H2" s="31">
        <v>185</v>
      </c>
      <c r="I2" s="31"/>
      <c r="J2" s="31"/>
      <c r="K2" s="32">
        <v>4</v>
      </c>
      <c r="L2" s="32">
        <v>747</v>
      </c>
      <c r="M2" s="33">
        <v>186.75</v>
      </c>
      <c r="N2" s="34">
        <v>5</v>
      </c>
      <c r="O2" s="35">
        <v>191.75</v>
      </c>
    </row>
    <row r="4" spans="1:17" x14ac:dyDescent="0.25">
      <c r="K4" s="7">
        <f>SUM(K2:K3)</f>
        <v>4</v>
      </c>
      <c r="L4" s="7">
        <f>SUM(L2:L3)</f>
        <v>747</v>
      </c>
      <c r="M4" s="12">
        <f>SUM(L4/K4)</f>
        <v>186.75</v>
      </c>
      <c r="N4" s="7">
        <f>SUM(N2:N3)</f>
        <v>5</v>
      </c>
      <c r="O4" s="12">
        <f>SUM(M4+N4)</f>
        <v>191.75</v>
      </c>
    </row>
  </sheetData>
  <hyperlinks>
    <hyperlink ref="Q1" location="'Virginia Adult Rankings 2023'!A1" display="Back to Ranking" xr:uid="{303934AE-6506-44A2-B8B8-BA6C270F18D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67A177-F2E5-4372-AB51-5D27C816A5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0C4DE-FDAA-4E6E-84B6-E6CE39427AF9}">
  <dimension ref="A1:Q2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60</v>
      </c>
      <c r="B2" s="28" t="s">
        <v>59</v>
      </c>
      <c r="C2" s="29">
        <v>45055</v>
      </c>
      <c r="D2" s="30" t="s">
        <v>46</v>
      </c>
      <c r="E2" s="31">
        <v>189.001</v>
      </c>
      <c r="F2" s="31">
        <v>188</v>
      </c>
      <c r="G2" s="31">
        <v>190</v>
      </c>
      <c r="H2" s="31"/>
      <c r="I2" s="31"/>
      <c r="J2" s="31"/>
      <c r="K2" s="32">
        <v>3</v>
      </c>
      <c r="L2" s="32">
        <v>567.00099999999998</v>
      </c>
      <c r="M2" s="33">
        <v>189.00033333333332</v>
      </c>
      <c r="N2" s="34">
        <v>9</v>
      </c>
      <c r="O2" s="35">
        <v>198.00033333333332</v>
      </c>
    </row>
    <row r="3" spans="1:17" x14ac:dyDescent="0.25">
      <c r="A3" s="16" t="s">
        <v>24</v>
      </c>
      <c r="B3" s="28" t="s">
        <v>59</v>
      </c>
      <c r="C3" s="29">
        <v>45059</v>
      </c>
      <c r="D3" s="30" t="s">
        <v>63</v>
      </c>
      <c r="E3" s="31">
        <v>192</v>
      </c>
      <c r="F3" s="31">
        <v>188</v>
      </c>
      <c r="G3" s="31">
        <v>183</v>
      </c>
      <c r="H3" s="31">
        <v>184</v>
      </c>
      <c r="I3" s="31">
        <v>160</v>
      </c>
      <c r="J3" s="31"/>
      <c r="K3" s="32">
        <v>5</v>
      </c>
      <c r="L3" s="32">
        <v>907</v>
      </c>
      <c r="M3" s="33">
        <v>181.4</v>
      </c>
      <c r="N3" s="34">
        <v>6</v>
      </c>
      <c r="O3" s="35">
        <v>187.4</v>
      </c>
    </row>
    <row r="4" spans="1:17" x14ac:dyDescent="0.25">
      <c r="A4" s="16" t="s">
        <v>60</v>
      </c>
      <c r="B4" s="28" t="s">
        <v>59</v>
      </c>
      <c r="C4" s="29">
        <v>45118</v>
      </c>
      <c r="D4" s="30" t="s">
        <v>63</v>
      </c>
      <c r="E4" s="31">
        <v>192.001</v>
      </c>
      <c r="F4" s="57">
        <v>193</v>
      </c>
      <c r="G4" s="31">
        <v>191</v>
      </c>
      <c r="H4" s="31"/>
      <c r="I4" s="31"/>
      <c r="J4" s="31"/>
      <c r="K4" s="32">
        <v>3</v>
      </c>
      <c r="L4" s="32">
        <v>576.00099999999998</v>
      </c>
      <c r="M4" s="33">
        <v>192.00033333333332</v>
      </c>
      <c r="N4" s="34">
        <v>9</v>
      </c>
      <c r="O4" s="35">
        <v>201.00033333333332</v>
      </c>
    </row>
    <row r="5" spans="1:17" x14ac:dyDescent="0.25">
      <c r="A5" s="16" t="s">
        <v>60</v>
      </c>
      <c r="B5" s="28" t="s">
        <v>59</v>
      </c>
      <c r="C5" s="29">
        <v>45132</v>
      </c>
      <c r="D5" s="30" t="s">
        <v>63</v>
      </c>
      <c r="E5" s="31">
        <v>184.001</v>
      </c>
      <c r="F5" s="31">
        <v>185</v>
      </c>
      <c r="G5" s="31">
        <v>182</v>
      </c>
      <c r="H5" s="31"/>
      <c r="I5" s="31"/>
      <c r="J5" s="31"/>
      <c r="K5" s="32">
        <v>3</v>
      </c>
      <c r="L5" s="32">
        <v>551.00099999999998</v>
      </c>
      <c r="M5" s="33">
        <v>183.667</v>
      </c>
      <c r="N5" s="34">
        <v>9</v>
      </c>
      <c r="O5" s="35">
        <v>192.667</v>
      </c>
    </row>
    <row r="6" spans="1:17" x14ac:dyDescent="0.25">
      <c r="A6" s="16" t="s">
        <v>60</v>
      </c>
      <c r="B6" s="28" t="s">
        <v>59</v>
      </c>
      <c r="C6" s="29">
        <v>45139</v>
      </c>
      <c r="D6" s="30" t="s">
        <v>63</v>
      </c>
      <c r="E6" s="31">
        <v>180</v>
      </c>
      <c r="F6" s="31">
        <v>187</v>
      </c>
      <c r="G6" s="31">
        <v>190</v>
      </c>
      <c r="H6" s="31"/>
      <c r="I6" s="31"/>
      <c r="J6" s="31"/>
      <c r="K6" s="32">
        <v>3</v>
      </c>
      <c r="L6" s="32">
        <v>557</v>
      </c>
      <c r="M6" s="33">
        <v>185.66666666666666</v>
      </c>
      <c r="N6" s="34">
        <v>4</v>
      </c>
      <c r="O6" s="35">
        <v>189.66666666666666</v>
      </c>
    </row>
    <row r="7" spans="1:17" x14ac:dyDescent="0.25">
      <c r="A7" s="16" t="s">
        <v>60</v>
      </c>
      <c r="B7" s="28" t="s">
        <v>59</v>
      </c>
      <c r="C7" s="29">
        <v>45150</v>
      </c>
      <c r="D7" s="30" t="s">
        <v>63</v>
      </c>
      <c r="E7" s="31">
        <v>182</v>
      </c>
      <c r="F7" s="31">
        <v>185</v>
      </c>
      <c r="G7" s="31">
        <v>186</v>
      </c>
      <c r="H7" s="31">
        <v>182</v>
      </c>
      <c r="I7" s="31">
        <v>180</v>
      </c>
      <c r="J7" s="31"/>
      <c r="K7" s="32">
        <v>5</v>
      </c>
      <c r="L7" s="32">
        <v>915</v>
      </c>
      <c r="M7" s="33">
        <v>183</v>
      </c>
      <c r="N7" s="34">
        <v>5</v>
      </c>
      <c r="O7" s="35">
        <v>188</v>
      </c>
    </row>
    <row r="8" spans="1:17" x14ac:dyDescent="0.25">
      <c r="A8" s="16" t="s">
        <v>60</v>
      </c>
      <c r="B8" s="28" t="s">
        <v>59</v>
      </c>
      <c r="C8" s="29">
        <v>45153</v>
      </c>
      <c r="D8" s="30" t="s">
        <v>63</v>
      </c>
      <c r="E8" s="31">
        <v>185</v>
      </c>
      <c r="F8" s="31">
        <v>191</v>
      </c>
      <c r="G8" s="31">
        <v>192</v>
      </c>
      <c r="H8" s="31"/>
      <c r="I8" s="31"/>
      <c r="J8" s="31"/>
      <c r="K8" s="32">
        <v>3</v>
      </c>
      <c r="L8" s="32">
        <v>568</v>
      </c>
      <c r="M8" s="33">
        <v>189.33333333333334</v>
      </c>
      <c r="N8" s="34">
        <v>11</v>
      </c>
      <c r="O8" s="35">
        <v>200.33333333333334</v>
      </c>
    </row>
    <row r="9" spans="1:17" x14ac:dyDescent="0.25">
      <c r="A9" s="16" t="s">
        <v>60</v>
      </c>
      <c r="B9" s="28" t="s">
        <v>59</v>
      </c>
      <c r="C9" s="29">
        <v>45167</v>
      </c>
      <c r="D9" s="30" t="s">
        <v>63</v>
      </c>
      <c r="E9" s="31">
        <v>184</v>
      </c>
      <c r="F9" s="31">
        <v>186</v>
      </c>
      <c r="G9" s="57">
        <v>194</v>
      </c>
      <c r="H9" s="31">
        <v>187</v>
      </c>
      <c r="I9" s="31"/>
      <c r="J9" s="31"/>
      <c r="K9" s="32">
        <v>4</v>
      </c>
      <c r="L9" s="32">
        <v>751</v>
      </c>
      <c r="M9" s="33">
        <v>187.75</v>
      </c>
      <c r="N9" s="34">
        <v>9</v>
      </c>
      <c r="O9" s="35">
        <v>196.75</v>
      </c>
    </row>
    <row r="10" spans="1:17" x14ac:dyDescent="0.25">
      <c r="A10" s="16" t="s">
        <v>60</v>
      </c>
      <c r="B10" s="28" t="s">
        <v>59</v>
      </c>
      <c r="C10" s="29">
        <v>45178</v>
      </c>
      <c r="D10" s="30" t="s">
        <v>63</v>
      </c>
      <c r="E10" s="31">
        <v>183</v>
      </c>
      <c r="F10" s="31">
        <v>189</v>
      </c>
      <c r="G10" s="31">
        <v>187</v>
      </c>
      <c r="H10" s="31">
        <v>184</v>
      </c>
      <c r="I10" s="31">
        <v>187</v>
      </c>
      <c r="J10" s="31">
        <v>188</v>
      </c>
      <c r="K10" s="32">
        <v>6</v>
      </c>
      <c r="L10" s="32">
        <v>1118</v>
      </c>
      <c r="M10" s="33">
        <v>186.33333333333334</v>
      </c>
      <c r="N10" s="34">
        <v>20</v>
      </c>
      <c r="O10" s="35">
        <v>206.33333333333334</v>
      </c>
    </row>
    <row r="11" spans="1:17" x14ac:dyDescent="0.25">
      <c r="A11" s="16" t="s">
        <v>60</v>
      </c>
      <c r="B11" s="28" t="s">
        <v>59</v>
      </c>
      <c r="C11" s="29">
        <v>45181</v>
      </c>
      <c r="D11" s="30" t="s">
        <v>63</v>
      </c>
      <c r="E11" s="31">
        <v>190</v>
      </c>
      <c r="F11" s="31">
        <v>183</v>
      </c>
      <c r="G11" s="31">
        <v>188</v>
      </c>
      <c r="H11" s="31">
        <v>188</v>
      </c>
      <c r="I11" s="31"/>
      <c r="J11" s="31"/>
      <c r="K11" s="32">
        <v>4</v>
      </c>
      <c r="L11" s="32">
        <v>749</v>
      </c>
      <c r="M11" s="33">
        <v>187.25</v>
      </c>
      <c r="N11" s="34">
        <v>5</v>
      </c>
      <c r="O11" s="35">
        <v>192.25</v>
      </c>
    </row>
    <row r="12" spans="1:17" x14ac:dyDescent="0.25">
      <c r="A12" s="16" t="s">
        <v>60</v>
      </c>
      <c r="B12" s="28" t="s">
        <v>59</v>
      </c>
      <c r="C12" s="29">
        <v>45195</v>
      </c>
      <c r="D12" s="30" t="s">
        <v>63</v>
      </c>
      <c r="E12" s="31">
        <v>190</v>
      </c>
      <c r="F12" s="31">
        <v>187</v>
      </c>
      <c r="G12" s="31">
        <v>185</v>
      </c>
      <c r="H12" s="31">
        <v>191</v>
      </c>
      <c r="I12" s="31"/>
      <c r="J12" s="31"/>
      <c r="K12" s="32">
        <v>4</v>
      </c>
      <c r="L12" s="32">
        <v>753</v>
      </c>
      <c r="M12" s="33">
        <v>188.25</v>
      </c>
      <c r="N12" s="34">
        <v>11</v>
      </c>
      <c r="O12" s="35">
        <v>199.25</v>
      </c>
    </row>
    <row r="14" spans="1:17" x14ac:dyDescent="0.25">
      <c r="K14" s="7">
        <f>SUM(K2:K13)</f>
        <v>43</v>
      </c>
      <c r="L14" s="7">
        <f>SUM(L2:L13)</f>
        <v>8012.0029999999997</v>
      </c>
      <c r="M14" s="12">
        <f>SUM(L14/K14)</f>
        <v>186.32565116279068</v>
      </c>
      <c r="N14" s="7">
        <f>SUM(N2:N13)</f>
        <v>98</v>
      </c>
      <c r="O14" s="12">
        <f>SUM(M14+N14)</f>
        <v>284.32565116279068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16" t="s">
        <v>36</v>
      </c>
      <c r="B18" s="28" t="s">
        <v>59</v>
      </c>
      <c r="C18" s="29">
        <v>45069</v>
      </c>
      <c r="D18" s="30" t="s">
        <v>63</v>
      </c>
      <c r="E18" s="31">
        <v>196</v>
      </c>
      <c r="F18" s="31">
        <v>192</v>
      </c>
      <c r="G18" s="31">
        <v>190</v>
      </c>
      <c r="H18" s="31"/>
      <c r="I18" s="31"/>
      <c r="J18" s="31"/>
      <c r="K18" s="32">
        <v>3</v>
      </c>
      <c r="L18" s="32">
        <v>578</v>
      </c>
      <c r="M18" s="33">
        <v>192.66666666666666</v>
      </c>
      <c r="N18" s="34">
        <v>11</v>
      </c>
      <c r="O18" s="35">
        <v>203.66666666666666</v>
      </c>
    </row>
    <row r="19" spans="1:15" x14ac:dyDescent="0.25">
      <c r="A19" s="16" t="s">
        <v>36</v>
      </c>
      <c r="B19" s="28" t="s">
        <v>59</v>
      </c>
      <c r="C19" s="29">
        <v>45083</v>
      </c>
      <c r="D19" s="30" t="s">
        <v>63</v>
      </c>
      <c r="E19" s="31">
        <v>193</v>
      </c>
      <c r="F19" s="31">
        <v>192</v>
      </c>
      <c r="G19" s="31">
        <v>191</v>
      </c>
      <c r="H19" s="31"/>
      <c r="I19" s="31"/>
      <c r="J19" s="31"/>
      <c r="K19" s="32">
        <v>3</v>
      </c>
      <c r="L19" s="32">
        <v>576</v>
      </c>
      <c r="M19" s="33">
        <v>192</v>
      </c>
      <c r="N19" s="34">
        <v>7</v>
      </c>
      <c r="O19" s="35">
        <v>199</v>
      </c>
    </row>
    <row r="20" spans="1:15" x14ac:dyDescent="0.25">
      <c r="A20" s="16" t="s">
        <v>36</v>
      </c>
      <c r="B20" s="28" t="s">
        <v>59</v>
      </c>
      <c r="C20" s="29">
        <v>45087</v>
      </c>
      <c r="D20" s="30" t="s">
        <v>63</v>
      </c>
      <c r="E20" s="31">
        <v>188</v>
      </c>
      <c r="F20" s="31">
        <v>189</v>
      </c>
      <c r="G20" s="31">
        <v>190</v>
      </c>
      <c r="H20" s="31">
        <v>188.001</v>
      </c>
      <c r="I20" s="31">
        <v>191</v>
      </c>
      <c r="J20" s="31">
        <v>184</v>
      </c>
      <c r="K20" s="32">
        <v>6</v>
      </c>
      <c r="L20" s="32">
        <v>1130.001</v>
      </c>
      <c r="M20" s="33">
        <v>188.33349999999999</v>
      </c>
      <c r="N20" s="34">
        <v>26</v>
      </c>
      <c r="O20" s="35">
        <v>214.33349999999999</v>
      </c>
    </row>
    <row r="21" spans="1:15" x14ac:dyDescent="0.25">
      <c r="A21" s="16" t="s">
        <v>36</v>
      </c>
      <c r="B21" s="28" t="s">
        <v>59</v>
      </c>
      <c r="C21" s="29">
        <v>45097</v>
      </c>
      <c r="D21" s="30" t="s">
        <v>63</v>
      </c>
      <c r="E21" s="31">
        <v>192</v>
      </c>
      <c r="F21" s="31">
        <v>186</v>
      </c>
      <c r="G21" s="31">
        <v>185</v>
      </c>
      <c r="H21" s="31"/>
      <c r="I21" s="31"/>
      <c r="J21" s="31"/>
      <c r="K21" s="32">
        <v>3</v>
      </c>
      <c r="L21" s="32">
        <v>563</v>
      </c>
      <c r="M21" s="33">
        <v>187.66666666666666</v>
      </c>
      <c r="N21" s="34">
        <v>2</v>
      </c>
      <c r="O21" s="35">
        <v>189.66666666666666</v>
      </c>
    </row>
    <row r="22" spans="1:15" x14ac:dyDescent="0.25">
      <c r="A22" s="16" t="s">
        <v>36</v>
      </c>
      <c r="B22" s="28" t="s">
        <v>59</v>
      </c>
      <c r="C22" s="29">
        <v>45111</v>
      </c>
      <c r="D22" s="30" t="s">
        <v>63</v>
      </c>
      <c r="E22" s="31">
        <v>189</v>
      </c>
      <c r="F22" s="31">
        <v>177</v>
      </c>
      <c r="G22" s="31">
        <v>184</v>
      </c>
      <c r="H22" s="31">
        <v>191</v>
      </c>
      <c r="I22" s="31"/>
      <c r="J22" s="31"/>
      <c r="K22" s="32">
        <v>4</v>
      </c>
      <c r="L22" s="32">
        <v>741</v>
      </c>
      <c r="M22" s="33">
        <v>185.25</v>
      </c>
      <c r="N22" s="34">
        <v>3</v>
      </c>
      <c r="O22" s="35">
        <v>188.25</v>
      </c>
    </row>
    <row r="23" spans="1:15" x14ac:dyDescent="0.25">
      <c r="A23" s="16" t="s">
        <v>36</v>
      </c>
      <c r="B23" s="28" t="s">
        <v>59</v>
      </c>
      <c r="C23" s="29">
        <v>45115</v>
      </c>
      <c r="D23" s="30" t="s">
        <v>63</v>
      </c>
      <c r="E23" s="31">
        <v>192</v>
      </c>
      <c r="F23" s="31">
        <v>190</v>
      </c>
      <c r="G23" s="31">
        <v>189</v>
      </c>
      <c r="H23" s="31">
        <v>191</v>
      </c>
      <c r="I23" s="31">
        <v>194</v>
      </c>
      <c r="J23" s="31">
        <v>186</v>
      </c>
      <c r="K23" s="32">
        <v>6</v>
      </c>
      <c r="L23" s="32">
        <v>1142</v>
      </c>
      <c r="M23" s="33">
        <v>190.33333333333334</v>
      </c>
      <c r="N23" s="34">
        <v>4</v>
      </c>
      <c r="O23" s="35">
        <v>194.33333333333334</v>
      </c>
    </row>
    <row r="25" spans="1:15" x14ac:dyDescent="0.25">
      <c r="K25" s="7">
        <f>SUM(K18:K24)</f>
        <v>25</v>
      </c>
      <c r="L25" s="7">
        <f>SUM(L18:L24)</f>
        <v>4730.0010000000002</v>
      </c>
      <c r="M25" s="12">
        <f>SUM(L25/K25)</f>
        <v>189.20004</v>
      </c>
      <c r="N25" s="7">
        <f>SUM(N18:N24)</f>
        <v>53</v>
      </c>
      <c r="O25" s="12">
        <f>SUM(M25+N25)</f>
        <v>242.20004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14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C18" name="Range1_26"/>
    <protectedRange algorithmName="SHA-512" hashValue="ON39YdpmFHfN9f47KpiRvqrKx0V9+erV1CNkpWzYhW/Qyc6aT8rEyCrvauWSYGZK2ia3o7vd3akF07acHAFpOA==" saltValue="yVW9XmDwTqEnmpSGai0KYg==" spinCount="100000" sqref="E18:J18 B18" name="Range1_4_2"/>
    <protectedRange algorithmName="SHA-512" hashValue="ON39YdpmFHfN9f47KpiRvqrKx0V9+erV1CNkpWzYhW/Qyc6aT8rEyCrvauWSYGZK2ia3o7vd3akF07acHAFpOA==" saltValue="yVW9XmDwTqEnmpSGai0KYg==" spinCount="100000" sqref="D18" name="Range1_1_1_1"/>
    <protectedRange algorithmName="SHA-512" hashValue="ON39YdpmFHfN9f47KpiRvqrKx0V9+erV1CNkpWzYhW/Qyc6aT8rEyCrvauWSYGZK2ia3o7vd3akF07acHAFpOA==" saltValue="yVW9XmDwTqEnmpSGai0KYg==" spinCount="100000" sqref="E20:J20 B20:C20" name="Range1_27"/>
    <protectedRange algorithmName="SHA-512" hashValue="ON39YdpmFHfN9f47KpiRvqrKx0V9+erV1CNkpWzYhW/Qyc6aT8rEyCrvauWSYGZK2ia3o7vd3akF07acHAFpOA==" saltValue="yVW9XmDwTqEnmpSGai0KYg==" spinCount="100000" sqref="D20" name="Range1_1_5"/>
    <protectedRange algorithmName="SHA-512" hashValue="ON39YdpmFHfN9f47KpiRvqrKx0V9+erV1CNkpWzYhW/Qyc6aT8rEyCrvauWSYGZK2ia3o7vd3akF07acHAFpOA==" saltValue="yVW9XmDwTqEnmpSGai0KYg==" spinCount="100000" sqref="E22:J22 B22:C22" name="Range1_47"/>
    <protectedRange algorithmName="SHA-512" hashValue="ON39YdpmFHfN9f47KpiRvqrKx0V9+erV1CNkpWzYhW/Qyc6aT8rEyCrvauWSYGZK2ia3o7vd3akF07acHAFpOA==" saltValue="yVW9XmDwTqEnmpSGai0KYg==" spinCount="100000" sqref="D22" name="Range1_1_16"/>
    <protectedRange algorithmName="SHA-512" hashValue="ON39YdpmFHfN9f47KpiRvqrKx0V9+erV1CNkpWzYhW/Qyc6aT8rEyCrvauWSYGZK2ia3o7vd3akF07acHAFpOA==" saltValue="yVW9XmDwTqEnmpSGai0KYg==" spinCount="100000" sqref="C23" name="Range1_50"/>
    <protectedRange algorithmName="SHA-512" hashValue="ON39YdpmFHfN9f47KpiRvqrKx0V9+erV1CNkpWzYhW/Qyc6aT8rEyCrvauWSYGZK2ia3o7vd3akF07acHAFpOA==" saltValue="yVW9XmDwTqEnmpSGai0KYg==" spinCount="100000" sqref="D23" name="Range1_1_19"/>
    <protectedRange algorithmName="SHA-512" hashValue="ON39YdpmFHfN9f47KpiRvqrKx0V9+erV1CNkpWzYhW/Qyc6aT8rEyCrvauWSYGZK2ia3o7vd3akF07acHAFpOA==" saltValue="yVW9XmDwTqEnmpSGai0KYg==" spinCount="100000" sqref="B23" name="Range1_5_2"/>
    <protectedRange algorithmName="SHA-512" hashValue="ON39YdpmFHfN9f47KpiRvqrKx0V9+erV1CNkpWzYhW/Qyc6aT8rEyCrvauWSYGZK2ia3o7vd3akF07acHAFpOA==" saltValue="yVW9XmDwTqEnmpSGai0KYg==" spinCount="100000" sqref="E23:J23" name="Range1_6_2"/>
  </protectedRanges>
  <hyperlinks>
    <hyperlink ref="Q1" location="'Virginia Adult Rankings 2023'!A1" display="Back to Ranking" xr:uid="{9EEF3E58-9E94-4879-B6B7-CEE28D09D0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CBF4DE-7594-405B-AA8F-D70F0A862CF6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15647-82B4-40EC-8B5E-C03D04721F1E}">
  <dimension ref="A1:Q1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36</v>
      </c>
      <c r="B2" s="28" t="s">
        <v>35</v>
      </c>
      <c r="C2" s="29">
        <v>45052</v>
      </c>
      <c r="D2" s="30" t="s">
        <v>43</v>
      </c>
      <c r="E2" s="31">
        <v>184</v>
      </c>
      <c r="F2" s="31">
        <v>181</v>
      </c>
      <c r="G2" s="31">
        <v>186</v>
      </c>
      <c r="H2" s="31">
        <v>0</v>
      </c>
      <c r="I2" s="31"/>
      <c r="J2" s="31"/>
      <c r="K2" s="32">
        <v>4</v>
      </c>
      <c r="L2" s="32">
        <v>551</v>
      </c>
      <c r="M2" s="33">
        <v>137.75</v>
      </c>
      <c r="N2" s="34">
        <v>3</v>
      </c>
      <c r="O2" s="35">
        <v>140.75</v>
      </c>
    </row>
    <row r="3" spans="1:17" x14ac:dyDescent="0.25">
      <c r="A3" s="16" t="s">
        <v>36</v>
      </c>
      <c r="B3" s="28" t="s">
        <v>35</v>
      </c>
      <c r="C3" s="29">
        <v>45093</v>
      </c>
      <c r="D3" s="30" t="s">
        <v>43</v>
      </c>
      <c r="E3" s="31">
        <v>197</v>
      </c>
      <c r="F3" s="31">
        <v>194</v>
      </c>
      <c r="G3" s="31">
        <v>190</v>
      </c>
      <c r="H3" s="31">
        <v>188</v>
      </c>
      <c r="I3" s="31"/>
      <c r="J3" s="31"/>
      <c r="K3" s="32">
        <v>4</v>
      </c>
      <c r="L3" s="32">
        <v>769</v>
      </c>
      <c r="M3" s="33">
        <v>192.25</v>
      </c>
      <c r="N3" s="34">
        <v>6</v>
      </c>
      <c r="O3" s="35">
        <v>198.25</v>
      </c>
    </row>
    <row r="4" spans="1:17" x14ac:dyDescent="0.25">
      <c r="A4" s="16" t="s">
        <v>36</v>
      </c>
      <c r="B4" s="28" t="s">
        <v>35</v>
      </c>
      <c r="C4" s="29">
        <v>45156</v>
      </c>
      <c r="D4" s="30" t="s">
        <v>43</v>
      </c>
      <c r="E4" s="31">
        <v>190</v>
      </c>
      <c r="F4" s="31">
        <v>189</v>
      </c>
      <c r="G4" s="31">
        <v>191</v>
      </c>
      <c r="H4" s="31">
        <v>192</v>
      </c>
      <c r="I4" s="31"/>
      <c r="J4" s="31"/>
      <c r="K4" s="32">
        <v>4</v>
      </c>
      <c r="L4" s="32">
        <v>762</v>
      </c>
      <c r="M4" s="33">
        <v>190.5</v>
      </c>
      <c r="N4" s="34">
        <v>13</v>
      </c>
      <c r="O4" s="35">
        <v>203.5</v>
      </c>
    </row>
    <row r="5" spans="1:17" x14ac:dyDescent="0.25">
      <c r="A5" s="16" t="s">
        <v>36</v>
      </c>
      <c r="B5" s="28" t="s">
        <v>35</v>
      </c>
      <c r="C5" s="29">
        <v>45171</v>
      </c>
      <c r="D5" s="30" t="s">
        <v>43</v>
      </c>
      <c r="E5" s="31">
        <v>195</v>
      </c>
      <c r="F5" s="31">
        <v>193</v>
      </c>
      <c r="G5" s="31">
        <v>196</v>
      </c>
      <c r="H5" s="31"/>
      <c r="I5" s="31"/>
      <c r="J5" s="31"/>
      <c r="K5" s="32">
        <v>3</v>
      </c>
      <c r="L5" s="32">
        <v>584</v>
      </c>
      <c r="M5" s="33">
        <v>194.66666666666666</v>
      </c>
      <c r="N5" s="34">
        <v>5</v>
      </c>
      <c r="O5" s="35">
        <v>199.66666666666666</v>
      </c>
    </row>
    <row r="6" spans="1:17" x14ac:dyDescent="0.25">
      <c r="A6" s="16" t="s">
        <v>36</v>
      </c>
      <c r="B6" s="28" t="s">
        <v>35</v>
      </c>
      <c r="C6" s="29">
        <v>45184</v>
      </c>
      <c r="D6" s="30" t="s">
        <v>43</v>
      </c>
      <c r="E6" s="31">
        <v>191</v>
      </c>
      <c r="F6" s="31">
        <v>194</v>
      </c>
      <c r="G6" s="31">
        <v>193</v>
      </c>
      <c r="H6" s="31">
        <v>195</v>
      </c>
      <c r="I6" s="31"/>
      <c r="J6" s="31"/>
      <c r="K6" s="32">
        <v>4</v>
      </c>
      <c r="L6" s="32">
        <v>773</v>
      </c>
      <c r="M6" s="33">
        <v>193.25</v>
      </c>
      <c r="N6" s="34">
        <v>7</v>
      </c>
      <c r="O6" s="35">
        <v>200.25</v>
      </c>
    </row>
    <row r="7" spans="1:17" x14ac:dyDescent="0.25">
      <c r="A7" s="16" t="s">
        <v>36</v>
      </c>
      <c r="B7" s="28" t="s">
        <v>35</v>
      </c>
      <c r="C7" s="29">
        <v>45213</v>
      </c>
      <c r="D7" s="30" t="s">
        <v>43</v>
      </c>
      <c r="E7" s="31">
        <v>189</v>
      </c>
      <c r="F7" s="31">
        <v>195</v>
      </c>
      <c r="G7" s="31">
        <v>197</v>
      </c>
      <c r="H7" s="31">
        <v>195</v>
      </c>
      <c r="I7" s="31">
        <v>192</v>
      </c>
      <c r="J7" s="31">
        <v>195</v>
      </c>
      <c r="K7" s="32">
        <v>6</v>
      </c>
      <c r="L7" s="32">
        <v>1163</v>
      </c>
      <c r="M7" s="33">
        <v>193.83333333333334</v>
      </c>
      <c r="N7" s="34">
        <v>10</v>
      </c>
      <c r="O7" s="35">
        <v>203.83333333333334</v>
      </c>
    </row>
    <row r="8" spans="1:17" x14ac:dyDescent="0.25">
      <c r="A8" s="16" t="s">
        <v>36</v>
      </c>
      <c r="B8" s="28" t="s">
        <v>35</v>
      </c>
      <c r="C8" s="29">
        <v>45234</v>
      </c>
      <c r="D8" s="30" t="s">
        <v>43</v>
      </c>
      <c r="E8" s="31">
        <v>192</v>
      </c>
      <c r="F8" s="31">
        <v>184</v>
      </c>
      <c r="G8" s="31">
        <v>191</v>
      </c>
      <c r="H8" s="31">
        <v>188</v>
      </c>
      <c r="I8" s="31"/>
      <c r="J8" s="31"/>
      <c r="K8" s="32">
        <v>4</v>
      </c>
      <c r="L8" s="32">
        <v>755</v>
      </c>
      <c r="M8" s="33">
        <v>188.75</v>
      </c>
      <c r="N8" s="34">
        <v>5</v>
      </c>
      <c r="O8" s="35">
        <v>193.75</v>
      </c>
    </row>
    <row r="10" spans="1:17" x14ac:dyDescent="0.25">
      <c r="K10" s="7">
        <f>SUM(K2:K9)</f>
        <v>29</v>
      </c>
      <c r="L10" s="7">
        <f>SUM(L2:L9)</f>
        <v>5357</v>
      </c>
      <c r="M10" s="12">
        <f>SUM(L10/K10)</f>
        <v>184.72413793103448</v>
      </c>
      <c r="N10" s="7">
        <f>SUM(N2:N9)</f>
        <v>49</v>
      </c>
      <c r="O10" s="12">
        <f>SUM(M10+N10)</f>
        <v>233.72413793103448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6" t="s">
        <v>22</v>
      </c>
      <c r="B14" s="40" t="s">
        <v>35</v>
      </c>
      <c r="C14" s="29">
        <v>45065</v>
      </c>
      <c r="D14" s="30" t="s">
        <v>64</v>
      </c>
      <c r="E14" s="39">
        <v>192</v>
      </c>
      <c r="F14" s="39">
        <v>194</v>
      </c>
      <c r="G14" s="39">
        <v>193</v>
      </c>
      <c r="H14" s="39">
        <v>192</v>
      </c>
      <c r="I14" s="31"/>
      <c r="J14" s="31"/>
      <c r="K14" s="32">
        <v>4</v>
      </c>
      <c r="L14" s="32">
        <v>771</v>
      </c>
      <c r="M14" s="33">
        <v>192.75</v>
      </c>
      <c r="N14" s="34">
        <v>4</v>
      </c>
      <c r="O14" s="35">
        <v>196.75</v>
      </c>
    </row>
    <row r="15" spans="1:17" x14ac:dyDescent="0.25">
      <c r="A15" s="16" t="s">
        <v>45</v>
      </c>
      <c r="B15" s="28" t="s">
        <v>35</v>
      </c>
      <c r="C15" s="29">
        <v>45080</v>
      </c>
      <c r="D15" s="30" t="s">
        <v>64</v>
      </c>
      <c r="E15" s="39">
        <v>190</v>
      </c>
      <c r="F15" s="39">
        <v>195</v>
      </c>
      <c r="G15" s="39">
        <v>194</v>
      </c>
      <c r="H15" s="39">
        <v>188</v>
      </c>
      <c r="I15" s="31"/>
      <c r="J15" s="31"/>
      <c r="K15" s="32">
        <v>4</v>
      </c>
      <c r="L15" s="32">
        <v>767</v>
      </c>
      <c r="M15" s="33">
        <v>191.75</v>
      </c>
      <c r="N15" s="34">
        <v>2</v>
      </c>
      <c r="O15" s="35">
        <v>193.75</v>
      </c>
    </row>
    <row r="17" spans="11:15" x14ac:dyDescent="0.25">
      <c r="K17" s="7">
        <f>SUM(K14:K16)</f>
        <v>8</v>
      </c>
      <c r="L17" s="7">
        <f>SUM(L14:L16)</f>
        <v>1538</v>
      </c>
      <c r="M17" s="12">
        <f>SUM(L17/K17)</f>
        <v>192.25</v>
      </c>
      <c r="N17" s="7">
        <f>SUM(N14:N16)</f>
        <v>6</v>
      </c>
      <c r="O17" s="12">
        <f>SUM(M17+N17)</f>
        <v>198.25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 B2" name="Range1_4_1"/>
    <protectedRange algorithmName="SHA-512" hashValue="ON39YdpmFHfN9f47KpiRvqrKx0V9+erV1CNkpWzYhW/Qyc6aT8rEyCrvauWSYGZK2ia3o7vd3akF07acHAFpOA==" saltValue="yVW9XmDwTqEnmpSGai0KYg==" spinCount="100000" sqref="I14:J14 B14" name="Range1_16"/>
    <protectedRange algorithmName="SHA-512" hashValue="ON39YdpmFHfN9f47KpiRvqrKx0V9+erV1CNkpWzYhW/Qyc6aT8rEyCrvauWSYGZK2ia3o7vd3akF07acHAFpOA==" saltValue="yVW9XmDwTqEnmpSGai0KYg==" spinCount="100000" sqref="E14:H14" name="Range1_3_6"/>
    <protectedRange algorithmName="SHA-512" hashValue="ON39YdpmFHfN9f47KpiRvqrKx0V9+erV1CNkpWzYhW/Qyc6aT8rEyCrvauWSYGZK2ia3o7vd3akF07acHAFpOA==" saltValue="yVW9XmDwTqEnmpSGai0KYg==" spinCount="100000" sqref="C14" name="Range1_20"/>
    <protectedRange algorithmName="SHA-512" hashValue="ON39YdpmFHfN9f47KpiRvqrKx0V9+erV1CNkpWzYhW/Qyc6aT8rEyCrvauWSYGZK2ia3o7vd3akF07acHAFpOA==" saltValue="yVW9XmDwTqEnmpSGai0KYg==" spinCount="100000" sqref="D14" name="Range1_1_11"/>
    <protectedRange algorithmName="SHA-512" hashValue="ON39YdpmFHfN9f47KpiRvqrKx0V9+erV1CNkpWzYhW/Qyc6aT8rEyCrvauWSYGZK2ia3o7vd3akF07acHAFpOA==" saltValue="yVW9XmDwTqEnmpSGai0KYg==" spinCount="100000" sqref="D15" name="Range1_1_11_1"/>
    <protectedRange algorithmName="SHA-512" hashValue="ON39YdpmFHfN9f47KpiRvqrKx0V9+erV1CNkpWzYhW/Qyc6aT8rEyCrvauWSYGZK2ia3o7vd3akF07acHAFpOA==" saltValue="yVW9XmDwTqEnmpSGai0KYg==" spinCount="100000" sqref="E15:J15" name="Range1_3_10"/>
    <protectedRange algorithmName="SHA-512" hashValue="ON39YdpmFHfN9f47KpiRvqrKx0V9+erV1CNkpWzYhW/Qyc6aT8rEyCrvauWSYGZK2ia3o7vd3akF07acHAFpOA==" saltValue="yVW9XmDwTqEnmpSGai0KYg==" spinCount="100000" sqref="C15" name="Range1_28"/>
    <protectedRange algorithmName="SHA-512" hashValue="ON39YdpmFHfN9f47KpiRvqrKx0V9+erV1CNkpWzYhW/Qyc6aT8rEyCrvauWSYGZK2ia3o7vd3akF07acHAFpOA==" saltValue="yVW9XmDwTqEnmpSGai0KYg==" spinCount="100000" sqref="B15" name="Range1_31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4:J4 B4:C4" name="Range1_66"/>
    <protectedRange algorithmName="SHA-512" hashValue="ON39YdpmFHfN9f47KpiRvqrKx0V9+erV1CNkpWzYhW/Qyc6aT8rEyCrvauWSYGZK2ia3o7vd3akF07acHAFpOA==" saltValue="yVW9XmDwTqEnmpSGai0KYg==" spinCount="100000" sqref="D4" name="Range1_1_30"/>
    <protectedRange algorithmName="SHA-512" hashValue="ON39YdpmFHfN9f47KpiRvqrKx0V9+erV1CNkpWzYhW/Qyc6aT8rEyCrvauWSYGZK2ia3o7vd3akF07acHAFpOA==" saltValue="yVW9XmDwTqEnmpSGai0KYg==" spinCount="100000" sqref="E5:J5 B5:C5" name="Range1_70"/>
    <protectedRange algorithmName="SHA-512" hashValue="ON39YdpmFHfN9f47KpiRvqrKx0V9+erV1CNkpWzYhW/Qyc6aT8rEyCrvauWSYGZK2ia3o7vd3akF07acHAFpOA==" saltValue="yVW9XmDwTqEnmpSGai0KYg==" spinCount="100000" sqref="D5" name="Range1_1_34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J6" name="Range1_73"/>
    <protectedRange algorithmName="SHA-512" hashValue="ON39YdpmFHfN9f47KpiRvqrKx0V9+erV1CNkpWzYhW/Qyc6aT8rEyCrvauWSYGZK2ia3o7vd3akF07acHAFpOA==" saltValue="yVW9XmDwTqEnmpSGai0KYg==" spinCount="100000" sqref="C6" name="Range1_76"/>
    <protectedRange algorithmName="SHA-512" hashValue="ON39YdpmFHfN9f47KpiRvqrKx0V9+erV1CNkpWzYhW/Qyc6aT8rEyCrvauWSYGZK2ia3o7vd3akF07acHAFpOA==" saltValue="yVW9XmDwTqEnmpSGai0KYg==" spinCount="100000" sqref="B6" name="Range1_81"/>
    <protectedRange algorithmName="SHA-512" hashValue="ON39YdpmFHfN9f47KpiRvqrKx0V9+erV1CNkpWzYhW/Qyc6aT8rEyCrvauWSYGZK2ia3o7vd3akF07acHAFpOA==" saltValue="yVW9XmDwTqEnmpSGai0KYg==" spinCount="100000" sqref="E7:J7 B7:C7" name="Range1_75"/>
    <protectedRange algorithmName="SHA-512" hashValue="ON39YdpmFHfN9f47KpiRvqrKx0V9+erV1CNkpWzYhW/Qyc6aT8rEyCrvauWSYGZK2ia3o7vd3akF07acHAFpOA==" saltValue="yVW9XmDwTqEnmpSGai0KYg==" spinCount="100000" sqref="D7" name="Range1_1_37"/>
    <protectedRange algorithmName="SHA-512" hashValue="ON39YdpmFHfN9f47KpiRvqrKx0V9+erV1CNkpWzYhW/Qyc6aT8rEyCrvauWSYGZK2ia3o7vd3akF07acHAFpOA==" saltValue="yVW9XmDwTqEnmpSGai0KYg==" spinCount="100000" sqref="E8:J8 B8:C8" name="Range1_87"/>
    <protectedRange algorithmName="SHA-512" hashValue="ON39YdpmFHfN9f47KpiRvqrKx0V9+erV1CNkpWzYhW/Qyc6aT8rEyCrvauWSYGZK2ia3o7vd3akF07acHAFpOA==" saltValue="yVW9XmDwTqEnmpSGai0KYg==" spinCount="100000" sqref="D8" name="Range1_1_41"/>
  </protectedRanges>
  <hyperlinks>
    <hyperlink ref="Q1" location="'Virginia Adult Rankings 2023'!A1" display="Back to Ranking" xr:uid="{931F632C-DF93-4DFF-8146-8E344AEB63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BFF11B-97FB-4F44-BEB8-A47564704F7E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4BBF1-C860-4C03-8E1A-BD9BF12DA127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5" max="5" width="9.14062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36</v>
      </c>
      <c r="B2" s="65" t="s">
        <v>106</v>
      </c>
      <c r="C2" s="66">
        <v>45247</v>
      </c>
      <c r="D2" s="67" t="s">
        <v>43</v>
      </c>
      <c r="E2" s="68">
        <v>184</v>
      </c>
      <c r="F2" s="68">
        <v>193</v>
      </c>
      <c r="G2" s="68">
        <v>188</v>
      </c>
      <c r="H2" s="68">
        <v>190</v>
      </c>
      <c r="I2" s="68"/>
      <c r="J2" s="68"/>
      <c r="K2" s="69">
        <v>4</v>
      </c>
      <c r="L2" s="69">
        <v>755</v>
      </c>
      <c r="M2" s="70">
        <v>188.75</v>
      </c>
      <c r="N2" s="71">
        <v>5</v>
      </c>
      <c r="O2" s="72">
        <v>193.75</v>
      </c>
    </row>
    <row r="4" spans="1:17" x14ac:dyDescent="0.25">
      <c r="K4" s="7">
        <f>SUM(K2:K3)</f>
        <v>4</v>
      </c>
      <c r="L4" s="7">
        <f>SUM(L2:L3)</f>
        <v>755</v>
      </c>
      <c r="M4" s="12">
        <f>SUM(L4/K4)</f>
        <v>188.75</v>
      </c>
      <c r="N4" s="7">
        <f>SUM(N2:N3)</f>
        <v>5</v>
      </c>
      <c r="O4" s="12">
        <f>SUM(M4+N4)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91_1"/>
    <protectedRange algorithmName="SHA-512" hashValue="ON39YdpmFHfN9f47KpiRvqrKx0V9+erV1CNkpWzYhW/Qyc6aT8rEyCrvauWSYGZK2ia3o7vd3akF07acHAFpOA==" saltValue="yVW9XmDwTqEnmpSGai0KYg==" spinCount="100000" sqref="D2" name="Range1_1_45_1"/>
  </protectedRanges>
  <hyperlinks>
    <hyperlink ref="Q1" location="'Virginia Adult Rankings 2023'!A1" display="Back to Ranking" xr:uid="{5806AAC8-224A-441A-BDDF-F019B8A403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7917F0-AC5B-4542-A2B7-0A08A4F2963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D1C10-BB2D-4C3E-B406-61A2D4702246}">
  <dimension ref="A1:Q13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55</v>
      </c>
      <c r="B2" s="40" t="s">
        <v>88</v>
      </c>
      <c r="C2" s="29">
        <v>45083</v>
      </c>
      <c r="D2" s="41" t="s">
        <v>63</v>
      </c>
      <c r="E2" s="31">
        <v>183</v>
      </c>
      <c r="F2" s="31">
        <v>182</v>
      </c>
      <c r="G2" s="31">
        <v>188</v>
      </c>
      <c r="H2" s="31"/>
      <c r="I2" s="31"/>
      <c r="J2" s="31"/>
      <c r="K2" s="32">
        <v>3</v>
      </c>
      <c r="L2" s="32">
        <v>553</v>
      </c>
      <c r="M2" s="33">
        <v>184.33333333333334</v>
      </c>
      <c r="N2" s="34">
        <v>2</v>
      </c>
      <c r="O2" s="35">
        <v>186.33333333333334</v>
      </c>
    </row>
    <row r="4" spans="1:17" x14ac:dyDescent="0.25">
      <c r="K4" s="7">
        <f>SUM(K2:K3)</f>
        <v>3</v>
      </c>
      <c r="L4" s="7">
        <f>SUM(L2:L3)</f>
        <v>553</v>
      </c>
      <c r="M4" s="12">
        <f>SUM(L4/K4)</f>
        <v>184.33333333333334</v>
      </c>
      <c r="N4" s="7">
        <f>SUM(N2:N3)</f>
        <v>2</v>
      </c>
      <c r="O4" s="12">
        <f>SUM(M4+N4)</f>
        <v>186.33333333333334</v>
      </c>
    </row>
    <row r="7" spans="1:17" ht="30" x14ac:dyDescent="0.25">
      <c r="A7" s="1" t="s">
        <v>1</v>
      </c>
      <c r="B7" s="2" t="s">
        <v>2</v>
      </c>
      <c r="C7" s="2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3" t="s">
        <v>12</v>
      </c>
      <c r="M7" s="5" t="s">
        <v>13</v>
      </c>
      <c r="N7" s="2" t="s">
        <v>14</v>
      </c>
      <c r="O7" s="6" t="s">
        <v>15</v>
      </c>
    </row>
    <row r="8" spans="1:17" x14ac:dyDescent="0.25">
      <c r="A8" s="16" t="s">
        <v>60</v>
      </c>
      <c r="B8" s="28" t="s">
        <v>88</v>
      </c>
      <c r="C8" s="29">
        <v>45097</v>
      </c>
      <c r="D8" s="30" t="s">
        <v>63</v>
      </c>
      <c r="E8" s="31">
        <v>174</v>
      </c>
      <c r="F8" s="31">
        <v>181</v>
      </c>
      <c r="G8" s="31">
        <v>176</v>
      </c>
      <c r="H8" s="31"/>
      <c r="I8" s="31"/>
      <c r="J8" s="31"/>
      <c r="K8" s="32">
        <v>3</v>
      </c>
      <c r="L8" s="32">
        <v>531</v>
      </c>
      <c r="M8" s="33">
        <v>177</v>
      </c>
      <c r="N8" s="34">
        <v>4</v>
      </c>
      <c r="O8" s="35">
        <v>181</v>
      </c>
    </row>
    <row r="9" spans="1:17" x14ac:dyDescent="0.25">
      <c r="A9" s="16" t="s">
        <v>60</v>
      </c>
      <c r="B9" s="28" t="s">
        <v>88</v>
      </c>
      <c r="C9" s="29">
        <v>45132</v>
      </c>
      <c r="D9" s="30" t="s">
        <v>63</v>
      </c>
      <c r="E9" s="31">
        <v>183</v>
      </c>
      <c r="F9" s="31">
        <v>180</v>
      </c>
      <c r="G9" s="31">
        <v>179</v>
      </c>
      <c r="H9" s="31"/>
      <c r="I9" s="31"/>
      <c r="J9" s="31"/>
      <c r="K9" s="32">
        <v>3</v>
      </c>
      <c r="L9" s="32">
        <v>542</v>
      </c>
      <c r="M9" s="33">
        <v>180.66666666666666</v>
      </c>
      <c r="N9" s="34">
        <v>3</v>
      </c>
      <c r="O9" s="35">
        <v>183.66666666666666</v>
      </c>
    </row>
    <row r="10" spans="1:17" x14ac:dyDescent="0.25">
      <c r="A10" s="16" t="s">
        <v>60</v>
      </c>
      <c r="B10" s="28" t="s">
        <v>88</v>
      </c>
      <c r="C10" s="29">
        <v>45153</v>
      </c>
      <c r="D10" s="30" t="s">
        <v>63</v>
      </c>
      <c r="E10" s="31">
        <v>173</v>
      </c>
      <c r="F10" s="31">
        <v>180</v>
      </c>
      <c r="G10" s="31">
        <v>186</v>
      </c>
      <c r="H10" s="31"/>
      <c r="I10" s="31"/>
      <c r="J10" s="31"/>
      <c r="K10" s="32">
        <v>3</v>
      </c>
      <c r="L10" s="32">
        <v>539</v>
      </c>
      <c r="M10" s="33">
        <v>179.66666666666666</v>
      </c>
      <c r="N10" s="34">
        <v>4</v>
      </c>
      <c r="O10" s="35">
        <v>183.66666666666666</v>
      </c>
    </row>
    <row r="11" spans="1:17" x14ac:dyDescent="0.25">
      <c r="A11" s="16" t="s">
        <v>60</v>
      </c>
      <c r="B11" s="28" t="s">
        <v>88</v>
      </c>
      <c r="C11" s="29">
        <v>45167</v>
      </c>
      <c r="D11" s="30" t="s">
        <v>63</v>
      </c>
      <c r="E11" s="31">
        <v>181</v>
      </c>
      <c r="F11" s="31">
        <v>183</v>
      </c>
      <c r="G11" s="31">
        <v>184</v>
      </c>
      <c r="H11" s="31">
        <v>172</v>
      </c>
      <c r="I11" s="31"/>
      <c r="J11" s="31"/>
      <c r="K11" s="32">
        <v>4</v>
      </c>
      <c r="L11" s="32">
        <v>720</v>
      </c>
      <c r="M11" s="33">
        <v>180</v>
      </c>
      <c r="N11" s="34">
        <v>3</v>
      </c>
      <c r="O11" s="35">
        <v>183</v>
      </c>
    </row>
    <row r="13" spans="1:17" x14ac:dyDescent="0.25">
      <c r="K13" s="7">
        <f>SUM(K8:K12)</f>
        <v>13</v>
      </c>
      <c r="L13" s="7">
        <f>SUM(L8:L12)</f>
        <v>2332</v>
      </c>
      <c r="M13" s="12">
        <f>SUM(L13/K13)</f>
        <v>179.38461538461539</v>
      </c>
      <c r="N13" s="7">
        <f>SUM(N8:N12)</f>
        <v>14</v>
      </c>
      <c r="O13" s="12">
        <f>SUM(M13+N13)</f>
        <v>193.38461538461539</v>
      </c>
    </row>
  </sheetData>
  <hyperlinks>
    <hyperlink ref="Q1" location="'Virginia Adult Rankings 2023'!A1" display="Back to Ranking" xr:uid="{69A35EDA-197D-4BD7-ADEE-B13321C2D5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B95FE4-DF36-467B-8FC3-4A13E9C8C667}">
          <x14:formula1>
            <xm:f>'C:\Users\abra2\Desktop\ABRA Files and More\AUTO BENCH REST ASSOCIATION FILE\ABRA 2019\Georgia\[Georgia Results 01 19 20.xlsm]DATA SHEET'!#REF!</xm:f>
          </x14:formula1>
          <xm:sqref>B1 B7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54478-4B26-4B77-82D6-FE32FAA7A3C9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36</v>
      </c>
      <c r="B2" s="28" t="s">
        <v>85</v>
      </c>
      <c r="C2" s="29">
        <v>45083</v>
      </c>
      <c r="D2" s="30" t="s">
        <v>63</v>
      </c>
      <c r="E2" s="31">
        <v>188</v>
      </c>
      <c r="F2" s="37">
        <v>192.001</v>
      </c>
      <c r="G2" s="37">
        <v>192</v>
      </c>
      <c r="H2" s="31"/>
      <c r="I2" s="31"/>
      <c r="J2" s="31"/>
      <c r="K2" s="32">
        <v>3</v>
      </c>
      <c r="L2" s="32">
        <v>572.00099999999998</v>
      </c>
      <c r="M2" s="33">
        <v>190.667</v>
      </c>
      <c r="N2" s="34">
        <v>8</v>
      </c>
      <c r="O2" s="35">
        <v>198.667</v>
      </c>
    </row>
    <row r="3" spans="1:17" x14ac:dyDescent="0.25">
      <c r="A3" s="16" t="s">
        <v>36</v>
      </c>
      <c r="B3" s="28" t="s">
        <v>85</v>
      </c>
      <c r="C3" s="29">
        <v>45139</v>
      </c>
      <c r="D3" s="30" t="s">
        <v>63</v>
      </c>
      <c r="E3" s="31">
        <v>193</v>
      </c>
      <c r="F3" s="31">
        <v>189</v>
      </c>
      <c r="G3" s="31">
        <v>188</v>
      </c>
      <c r="H3" s="31"/>
      <c r="I3" s="31"/>
      <c r="J3" s="31"/>
      <c r="K3" s="32">
        <v>3</v>
      </c>
      <c r="L3" s="32">
        <v>570</v>
      </c>
      <c r="M3" s="33">
        <v>190</v>
      </c>
      <c r="N3" s="34">
        <v>3</v>
      </c>
      <c r="O3" s="35">
        <v>193</v>
      </c>
    </row>
    <row r="5" spans="1:17" x14ac:dyDescent="0.25">
      <c r="K5" s="7">
        <f>SUM(K2:K4)</f>
        <v>6</v>
      </c>
      <c r="L5" s="7">
        <f>SUM(L2:L4)</f>
        <v>1142.001</v>
      </c>
      <c r="M5" s="12">
        <f>SUM(L5/K5)</f>
        <v>190.33349999999999</v>
      </c>
      <c r="N5" s="7">
        <f>SUM(N2:N4)</f>
        <v>11</v>
      </c>
      <c r="O5" s="12">
        <f>SUM(M5+N5)</f>
        <v>201.33349999999999</v>
      </c>
    </row>
  </sheetData>
  <hyperlinks>
    <hyperlink ref="Q1" location="'Virginia Adult Rankings 2023'!A1" display="Back to Ranking" xr:uid="{6B2DB583-0E00-4D83-9C31-54BD5CE3C0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D5237A-4BA5-45F4-AD2C-F0E6A37AE3A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3E1AD-56DF-4143-AE8D-98864058DD2C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28" t="s">
        <v>62</v>
      </c>
      <c r="C2" s="29">
        <v>45059</v>
      </c>
      <c r="D2" s="30" t="s">
        <v>63</v>
      </c>
      <c r="E2" s="37">
        <v>194</v>
      </c>
      <c r="F2" s="31">
        <v>196</v>
      </c>
      <c r="G2" s="31">
        <v>194</v>
      </c>
      <c r="H2" s="31">
        <v>199</v>
      </c>
      <c r="I2" s="31">
        <v>192</v>
      </c>
      <c r="J2" s="31"/>
      <c r="K2" s="32">
        <v>5</v>
      </c>
      <c r="L2" s="32">
        <v>975</v>
      </c>
      <c r="M2" s="33">
        <v>195</v>
      </c>
      <c r="N2" s="34">
        <v>9</v>
      </c>
      <c r="O2" s="35">
        <v>204</v>
      </c>
    </row>
    <row r="4" spans="1:17" x14ac:dyDescent="0.25">
      <c r="K4" s="7">
        <f>SUM(K2:K3)</f>
        <v>5</v>
      </c>
      <c r="L4" s="7">
        <f>SUM(L2:L3)</f>
        <v>975</v>
      </c>
      <c r="M4" s="12">
        <f>SUM(L4/K4)</f>
        <v>195</v>
      </c>
      <c r="N4" s="7">
        <f>SUM(N2:N3)</f>
        <v>9</v>
      </c>
      <c r="O4" s="12">
        <f>SUM(M4+N4)</f>
        <v>204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E2:F2">
    <cfRule type="top10" dxfId="190" priority="1" rank="1"/>
    <cfRule type="top10" dxfId="189" priority="2" rank="1"/>
  </conditionalFormatting>
  <conditionalFormatting sqref="G2:J2">
    <cfRule type="top10" dxfId="188" priority="6" rank="1"/>
  </conditionalFormatting>
  <conditionalFormatting sqref="H2">
    <cfRule type="top10" dxfId="187" priority="5" rank="1"/>
  </conditionalFormatting>
  <conditionalFormatting sqref="I2">
    <cfRule type="top10" dxfId="186" priority="3" rank="1"/>
  </conditionalFormatting>
  <conditionalFormatting sqref="J2">
    <cfRule type="top10" dxfId="185" priority="4" rank="1"/>
  </conditionalFormatting>
  <hyperlinks>
    <hyperlink ref="Q1" location="'Virginia Adult Rankings 2023'!A1" display="Back to Ranking" xr:uid="{651FA063-B5B6-4261-BE60-6E3DB47C94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4F6B17-FEDD-47EC-A5B8-3BB325D021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CEE60-9E77-4C2C-9A4D-76972D238FA0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28" t="s">
        <v>89</v>
      </c>
      <c r="C2" s="29">
        <v>45097</v>
      </c>
      <c r="D2" s="30" t="s">
        <v>63</v>
      </c>
      <c r="E2" s="31">
        <v>193</v>
      </c>
      <c r="F2" s="31">
        <v>190</v>
      </c>
      <c r="G2" s="31">
        <v>188</v>
      </c>
      <c r="H2" s="31"/>
      <c r="I2" s="31"/>
      <c r="J2" s="31"/>
      <c r="K2" s="32">
        <v>3</v>
      </c>
      <c r="L2" s="32">
        <v>571</v>
      </c>
      <c r="M2" s="33">
        <v>190.33333333333334</v>
      </c>
      <c r="N2" s="34">
        <v>2</v>
      </c>
      <c r="O2" s="35">
        <v>192.33333333333334</v>
      </c>
    </row>
    <row r="3" spans="1:17" x14ac:dyDescent="0.25">
      <c r="A3" s="16" t="s">
        <v>45</v>
      </c>
      <c r="B3" s="28" t="s">
        <v>91</v>
      </c>
      <c r="C3" s="29">
        <v>45111</v>
      </c>
      <c r="D3" s="30" t="s">
        <v>63</v>
      </c>
      <c r="E3" s="31">
        <v>194</v>
      </c>
      <c r="F3" s="31">
        <v>197.001</v>
      </c>
      <c r="G3" s="31">
        <v>195</v>
      </c>
      <c r="H3" s="31">
        <v>195</v>
      </c>
      <c r="I3" s="31"/>
      <c r="J3" s="31"/>
      <c r="K3" s="32">
        <v>4</v>
      </c>
      <c r="L3" s="32">
        <v>781.00099999999998</v>
      </c>
      <c r="M3" s="33">
        <v>195.25024999999999</v>
      </c>
      <c r="N3" s="34">
        <v>7</v>
      </c>
      <c r="O3" s="35">
        <v>202.25024999999999</v>
      </c>
    </row>
    <row r="5" spans="1:17" x14ac:dyDescent="0.25">
      <c r="K5" s="7">
        <f>SUM(K2:K4)</f>
        <v>7</v>
      </c>
      <c r="L5" s="7">
        <f>SUM(L2:L4)</f>
        <v>1352.001</v>
      </c>
      <c r="M5" s="12">
        <f>SUM(L5/K5)</f>
        <v>193.143</v>
      </c>
      <c r="N5" s="7">
        <f>SUM(N2:N4)</f>
        <v>9</v>
      </c>
      <c r="O5" s="12">
        <f>SUM(M5+N5)</f>
        <v>202.143</v>
      </c>
    </row>
  </sheetData>
  <protectedRanges>
    <protectedRange algorithmName="SHA-512" hashValue="ON39YdpmFHfN9f47KpiRvqrKx0V9+erV1CNkpWzYhW/Qyc6aT8rEyCrvauWSYGZK2ia3o7vd3akF07acHAFpOA==" saltValue="yVW9XmDwTqEnmpSGai0KYg==" spinCount="100000" sqref="B3:C3" name="Range1_46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H3:J3" name="Range1_3_15"/>
    <protectedRange algorithmName="SHA-512" hashValue="ON39YdpmFHfN9f47KpiRvqrKx0V9+erV1CNkpWzYhW/Qyc6aT8rEyCrvauWSYGZK2ia3o7vd3akF07acHAFpOA==" saltValue="yVW9XmDwTqEnmpSGai0KYg==" spinCount="100000" sqref="E3:G3" name="Range1_3_1_3"/>
  </protectedRanges>
  <conditionalFormatting sqref="E3">
    <cfRule type="top10" dxfId="184" priority="4" rank="1"/>
  </conditionalFormatting>
  <conditionalFormatting sqref="E3:J3">
    <cfRule type="cellIs" dxfId="183" priority="2" operator="greaterThanOrEqual">
      <formula>200</formula>
    </cfRule>
  </conditionalFormatting>
  <conditionalFormatting sqref="F3">
    <cfRule type="top10" dxfId="182" priority="1" rank="1"/>
  </conditionalFormatting>
  <conditionalFormatting sqref="G3">
    <cfRule type="top10" dxfId="181" priority="3" rank="1"/>
  </conditionalFormatting>
  <conditionalFormatting sqref="H3">
    <cfRule type="top10" dxfId="180" priority="8" rank="1"/>
  </conditionalFormatting>
  <conditionalFormatting sqref="I3">
    <cfRule type="top10" dxfId="179" priority="7" rank="1"/>
  </conditionalFormatting>
  <conditionalFormatting sqref="J3">
    <cfRule type="top10" dxfId="178" priority="6" rank="1"/>
  </conditionalFormatting>
  <hyperlinks>
    <hyperlink ref="Q1" location="'Virginia Adult Rankings 2023'!A1" display="Back to Ranking" xr:uid="{751C1760-E641-4532-8AB3-5AD88447E6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7192B7-C362-48B2-A523-3899D840E3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B6009-0650-4B51-A654-5071F96D69BC}">
  <dimension ref="A1:Q22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28" t="s">
        <v>47</v>
      </c>
      <c r="C2" s="29">
        <v>45055</v>
      </c>
      <c r="D2" s="30" t="s">
        <v>46</v>
      </c>
      <c r="E2" s="31">
        <v>195</v>
      </c>
      <c r="F2" s="31">
        <v>195</v>
      </c>
      <c r="G2" s="31">
        <v>195</v>
      </c>
      <c r="H2" s="31"/>
      <c r="I2" s="31"/>
      <c r="J2" s="31"/>
      <c r="K2" s="32">
        <v>3</v>
      </c>
      <c r="L2" s="32">
        <v>585</v>
      </c>
      <c r="M2" s="33">
        <v>195</v>
      </c>
      <c r="N2" s="34">
        <v>6</v>
      </c>
      <c r="O2" s="35">
        <v>201</v>
      </c>
    </row>
    <row r="3" spans="1:17" x14ac:dyDescent="0.25">
      <c r="A3" s="16" t="s">
        <v>45</v>
      </c>
      <c r="B3" s="28" t="s">
        <v>47</v>
      </c>
      <c r="C3" s="29">
        <v>45083</v>
      </c>
      <c r="D3" s="30" t="s">
        <v>63</v>
      </c>
      <c r="E3" s="31">
        <v>191</v>
      </c>
      <c r="F3" s="31">
        <v>194</v>
      </c>
      <c r="G3" s="31">
        <v>196</v>
      </c>
      <c r="H3" s="31"/>
      <c r="I3" s="31"/>
      <c r="J3" s="31"/>
      <c r="K3" s="32">
        <v>3</v>
      </c>
      <c r="L3" s="32">
        <v>581</v>
      </c>
      <c r="M3" s="33">
        <v>193.66666666666666</v>
      </c>
      <c r="N3" s="34">
        <v>2</v>
      </c>
      <c r="O3" s="35">
        <v>195.66666666666666</v>
      </c>
    </row>
    <row r="5" spans="1:17" x14ac:dyDescent="0.25">
      <c r="K5" s="7">
        <f>SUM(K2:K4)</f>
        <v>6</v>
      </c>
      <c r="L5" s="7">
        <f>SUM(L2:L4)</f>
        <v>1166</v>
      </c>
      <c r="M5" s="12">
        <f>SUM(L5/K5)</f>
        <v>194.33333333333334</v>
      </c>
      <c r="N5" s="7">
        <f>SUM(N2:N4)</f>
        <v>8</v>
      </c>
      <c r="O5" s="12">
        <f>SUM(M5+N5)</f>
        <v>202.33333333333334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6" t="s">
        <v>36</v>
      </c>
      <c r="B9" s="28" t="s">
        <v>47</v>
      </c>
      <c r="C9" s="29">
        <v>45097</v>
      </c>
      <c r="D9" s="30" t="s">
        <v>63</v>
      </c>
      <c r="E9" s="31">
        <v>196</v>
      </c>
      <c r="F9" s="31">
        <v>189</v>
      </c>
      <c r="G9" s="31">
        <v>189</v>
      </c>
      <c r="H9" s="31"/>
      <c r="I9" s="31"/>
      <c r="J9" s="31"/>
      <c r="K9" s="32">
        <v>3</v>
      </c>
      <c r="L9" s="32">
        <v>574</v>
      </c>
      <c r="M9" s="33">
        <v>191.33333333333334</v>
      </c>
      <c r="N9" s="34">
        <v>6</v>
      </c>
      <c r="O9" s="35">
        <v>197.33333333333334</v>
      </c>
    </row>
    <row r="10" spans="1:17" x14ac:dyDescent="0.25">
      <c r="A10" s="16" t="s">
        <v>36</v>
      </c>
      <c r="B10" s="28" t="s">
        <v>47</v>
      </c>
      <c r="C10" s="29">
        <v>45118</v>
      </c>
      <c r="D10" s="30" t="s">
        <v>63</v>
      </c>
      <c r="E10" s="31">
        <v>195</v>
      </c>
      <c r="F10" s="31">
        <v>196</v>
      </c>
      <c r="G10" s="31">
        <v>195</v>
      </c>
      <c r="H10" s="31"/>
      <c r="I10" s="31"/>
      <c r="J10" s="31"/>
      <c r="K10" s="32">
        <v>3</v>
      </c>
      <c r="L10" s="32">
        <v>586</v>
      </c>
      <c r="M10" s="33">
        <v>195.33333333333334</v>
      </c>
      <c r="N10" s="34">
        <v>11</v>
      </c>
      <c r="O10" s="35">
        <v>206.33333333333334</v>
      </c>
    </row>
    <row r="11" spans="1:17" x14ac:dyDescent="0.25">
      <c r="A11" s="16" t="s">
        <v>36</v>
      </c>
      <c r="B11" s="28" t="s">
        <v>47</v>
      </c>
      <c r="C11" s="29">
        <v>45132</v>
      </c>
      <c r="D11" s="30" t="s">
        <v>63</v>
      </c>
      <c r="E11" s="31">
        <v>192</v>
      </c>
      <c r="F11" s="31">
        <v>195</v>
      </c>
      <c r="G11" s="31">
        <v>193</v>
      </c>
      <c r="H11" s="31"/>
      <c r="I11" s="31"/>
      <c r="J11" s="31"/>
      <c r="K11" s="32">
        <v>3</v>
      </c>
      <c r="L11" s="32">
        <v>580</v>
      </c>
      <c r="M11" s="33">
        <v>193.33333333333334</v>
      </c>
      <c r="N11" s="34">
        <v>4</v>
      </c>
      <c r="O11" s="35">
        <v>197.33333333333334</v>
      </c>
    </row>
    <row r="13" spans="1:17" x14ac:dyDescent="0.25">
      <c r="K13" s="7">
        <f>SUM(K9:K12)</f>
        <v>9</v>
      </c>
      <c r="L13" s="7">
        <f>SUM(L9:L12)</f>
        <v>1740</v>
      </c>
      <c r="M13" s="12">
        <f>SUM(L13/K13)</f>
        <v>193.33333333333334</v>
      </c>
      <c r="N13" s="7">
        <f>SUM(N9:N12)</f>
        <v>21</v>
      </c>
      <c r="O13" s="12">
        <f>SUM(M13+N13)</f>
        <v>214.33333333333334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16" t="s">
        <v>55</v>
      </c>
      <c r="B17" s="28" t="s">
        <v>47</v>
      </c>
      <c r="C17" s="29">
        <v>45139</v>
      </c>
      <c r="D17" s="41" t="s">
        <v>63</v>
      </c>
      <c r="E17" s="31">
        <v>197</v>
      </c>
      <c r="F17" s="31">
        <v>198</v>
      </c>
      <c r="G17" s="31">
        <v>193</v>
      </c>
      <c r="H17" s="31"/>
      <c r="I17" s="31"/>
      <c r="J17" s="31"/>
      <c r="K17" s="32">
        <v>3</v>
      </c>
      <c r="L17" s="32">
        <v>588</v>
      </c>
      <c r="M17" s="33">
        <v>196</v>
      </c>
      <c r="N17" s="34">
        <v>9</v>
      </c>
      <c r="O17" s="35">
        <v>205</v>
      </c>
    </row>
    <row r="18" spans="1:15" x14ac:dyDescent="0.25">
      <c r="A18" s="16" t="s">
        <v>55</v>
      </c>
      <c r="B18" s="28" t="s">
        <v>47</v>
      </c>
      <c r="C18" s="29">
        <v>45167</v>
      </c>
      <c r="D18" s="41" t="s">
        <v>63</v>
      </c>
      <c r="E18" s="31">
        <v>195</v>
      </c>
      <c r="F18" s="31">
        <v>195</v>
      </c>
      <c r="G18" s="31">
        <v>197</v>
      </c>
      <c r="H18" s="31">
        <v>192</v>
      </c>
      <c r="I18" s="31"/>
      <c r="J18" s="31"/>
      <c r="K18" s="32">
        <v>4</v>
      </c>
      <c r="L18" s="32">
        <v>779</v>
      </c>
      <c r="M18" s="33">
        <v>194.75</v>
      </c>
      <c r="N18" s="34">
        <v>3</v>
      </c>
      <c r="O18" s="35">
        <v>197.75</v>
      </c>
    </row>
    <row r="19" spans="1:15" x14ac:dyDescent="0.25">
      <c r="A19" s="16" t="s">
        <v>55</v>
      </c>
      <c r="B19" s="28" t="s">
        <v>47</v>
      </c>
      <c r="C19" s="29">
        <v>45181</v>
      </c>
      <c r="D19" s="41" t="s">
        <v>63</v>
      </c>
      <c r="E19" s="31">
        <v>191</v>
      </c>
      <c r="F19" s="31">
        <v>187</v>
      </c>
      <c r="G19" s="31">
        <v>190</v>
      </c>
      <c r="H19" s="31">
        <v>191</v>
      </c>
      <c r="I19" s="31"/>
      <c r="J19" s="31"/>
      <c r="K19" s="32">
        <v>4</v>
      </c>
      <c r="L19" s="32">
        <v>759</v>
      </c>
      <c r="M19" s="33">
        <v>189.75</v>
      </c>
      <c r="N19" s="34">
        <v>3</v>
      </c>
      <c r="O19" s="35">
        <v>192.75</v>
      </c>
    </row>
    <row r="20" spans="1:15" x14ac:dyDescent="0.25">
      <c r="A20" s="16" t="s">
        <v>55</v>
      </c>
      <c r="B20" s="28" t="s">
        <v>47</v>
      </c>
      <c r="C20" s="29">
        <v>45195</v>
      </c>
      <c r="D20" s="41" t="s">
        <v>63</v>
      </c>
      <c r="E20" s="31">
        <v>191</v>
      </c>
      <c r="F20" s="31">
        <v>192</v>
      </c>
      <c r="G20" s="31">
        <v>191</v>
      </c>
      <c r="H20" s="31">
        <v>189</v>
      </c>
      <c r="I20" s="31"/>
      <c r="J20" s="31"/>
      <c r="K20" s="32">
        <v>4</v>
      </c>
      <c r="L20" s="32">
        <v>763</v>
      </c>
      <c r="M20" s="33">
        <v>190.75</v>
      </c>
      <c r="N20" s="34">
        <v>4</v>
      </c>
      <c r="O20" s="35">
        <v>194.75</v>
      </c>
    </row>
    <row r="22" spans="1:15" x14ac:dyDescent="0.25">
      <c r="K22" s="7">
        <f>SUM(K17:K21)</f>
        <v>15</v>
      </c>
      <c r="L22" s="7">
        <f>SUM(L17:L21)</f>
        <v>2889</v>
      </c>
      <c r="M22" s="12">
        <f>SUM(L22/K22)</f>
        <v>192.6</v>
      </c>
      <c r="N22" s="7">
        <f>SUM(N17:N21)</f>
        <v>19</v>
      </c>
      <c r="O22" s="12">
        <f>SUM(M22+N22)</f>
        <v>211.6</v>
      </c>
    </row>
  </sheetData>
  <hyperlinks>
    <hyperlink ref="Q1" location="'Virginia Adult Rankings 2023'!A1" display="Back to Ranking" xr:uid="{7E77C589-3498-4852-85B6-9DA5856E2D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20390E-959D-4539-B9C2-E901DE5DE389}">
          <x14:formula1>
            <xm:f>'C:\Users\abra2\Desktop\ABRA Files and More\AUTO BENCH REST ASSOCIATION FILE\ABRA 2019\Georgia\[Georgia Results 01 19 20.xlsm]DATA SHEET'!#REF!</xm:f>
          </x14:formula1>
          <xm:sqref>B1 B8 B16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BBF5-4A94-47D3-95DE-8A46F003D298}">
  <dimension ref="A1:Q4"/>
  <sheetViews>
    <sheetView workbookViewId="0"/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80</v>
      </c>
      <c r="C2" s="42">
        <v>45069</v>
      </c>
      <c r="D2" s="43" t="s">
        <v>63</v>
      </c>
      <c r="E2" s="44">
        <v>195</v>
      </c>
      <c r="F2" s="44">
        <v>196</v>
      </c>
      <c r="G2" s="44">
        <v>194</v>
      </c>
      <c r="H2" s="44"/>
      <c r="I2" s="44"/>
      <c r="J2" s="44"/>
      <c r="K2" s="45">
        <v>3</v>
      </c>
      <c r="L2" s="45">
        <v>585</v>
      </c>
      <c r="M2" s="46">
        <v>195</v>
      </c>
      <c r="N2" s="47">
        <v>2</v>
      </c>
      <c r="O2" s="48">
        <v>197</v>
      </c>
    </row>
    <row r="4" spans="1:17" x14ac:dyDescent="0.25">
      <c r="K4" s="7">
        <f>SUM(K2:K3)</f>
        <v>3</v>
      </c>
      <c r="L4" s="7">
        <f>SUM(L2:L3)</f>
        <v>585</v>
      </c>
      <c r="M4" s="12">
        <f>SUM(L4/K4)</f>
        <v>195</v>
      </c>
      <c r="N4" s="7">
        <f>SUM(N2:N3)</f>
        <v>2</v>
      </c>
      <c r="O4" s="12">
        <f>SUM(M4+N4)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E2">
    <cfRule type="top10" dxfId="177" priority="4" rank="1"/>
  </conditionalFormatting>
  <conditionalFormatting sqref="E2:J2">
    <cfRule type="cellIs" dxfId="176" priority="2" operator="greaterThanOrEqual">
      <formula>200</formula>
    </cfRule>
  </conditionalFormatting>
  <conditionalFormatting sqref="F2">
    <cfRule type="top10" dxfId="175" priority="1" rank="1"/>
  </conditionalFormatting>
  <conditionalFormatting sqref="G2">
    <cfRule type="top10" dxfId="174" priority="3" rank="1"/>
  </conditionalFormatting>
  <conditionalFormatting sqref="H2">
    <cfRule type="top10" dxfId="173" priority="8" rank="1"/>
  </conditionalFormatting>
  <conditionalFormatting sqref="I2">
    <cfRule type="top10" dxfId="172" priority="7" rank="1"/>
  </conditionalFormatting>
  <conditionalFormatting sqref="J2">
    <cfRule type="top10" dxfId="171" priority="6" rank="1"/>
  </conditionalFormatting>
  <hyperlinks>
    <hyperlink ref="Q1" location="'Virginia Adult Rankings 2023'!A1" display="Back to Ranking" xr:uid="{932EEE2D-CEF2-4ED7-9D1E-E409A2AD5A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B86F25-4BB4-405D-AC00-29BBF82B818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1EF1B-5FCA-40BF-A415-E0EA6E608475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78</v>
      </c>
      <c r="C2" s="42">
        <v>45069</v>
      </c>
      <c r="D2" s="43" t="s">
        <v>63</v>
      </c>
      <c r="E2" s="44">
        <v>197</v>
      </c>
      <c r="F2" s="44">
        <v>195</v>
      </c>
      <c r="G2" s="44">
        <v>193.00200000000001</v>
      </c>
      <c r="H2" s="44"/>
      <c r="I2" s="44"/>
      <c r="J2" s="44"/>
      <c r="K2" s="45">
        <v>3</v>
      </c>
      <c r="L2" s="45">
        <v>585.00199999999995</v>
      </c>
      <c r="M2" s="46">
        <v>195.00066666666666</v>
      </c>
      <c r="N2" s="47">
        <v>2</v>
      </c>
      <c r="O2" s="48">
        <v>197.00066666666666</v>
      </c>
    </row>
    <row r="4" spans="1:17" x14ac:dyDescent="0.25">
      <c r="K4" s="7">
        <f>SUM(K2:K3)</f>
        <v>3</v>
      </c>
      <c r="L4" s="7">
        <f>SUM(L2:L3)</f>
        <v>585.00199999999995</v>
      </c>
      <c r="M4" s="12">
        <f>SUM(L4/K4)</f>
        <v>195.00066666666666</v>
      </c>
      <c r="N4" s="7">
        <f>SUM(N2:N3)</f>
        <v>2</v>
      </c>
      <c r="O4" s="12">
        <f>SUM(M4+N4)</f>
        <v>197.00066666666666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E2">
    <cfRule type="top10" dxfId="170" priority="4" rank="1"/>
  </conditionalFormatting>
  <conditionalFormatting sqref="E2:J2">
    <cfRule type="cellIs" dxfId="169" priority="2" operator="greaterThanOrEqual">
      <formula>200</formula>
    </cfRule>
  </conditionalFormatting>
  <conditionalFormatting sqref="F2">
    <cfRule type="top10" dxfId="168" priority="1" rank="1"/>
  </conditionalFormatting>
  <conditionalFormatting sqref="G2">
    <cfRule type="top10" dxfId="167" priority="3" rank="1"/>
  </conditionalFormatting>
  <conditionalFormatting sqref="H2">
    <cfRule type="top10" dxfId="166" priority="8" rank="1"/>
  </conditionalFormatting>
  <conditionalFormatting sqref="I2">
    <cfRule type="top10" dxfId="165" priority="7" rank="1"/>
  </conditionalFormatting>
  <conditionalFormatting sqref="J2">
    <cfRule type="top10" dxfId="164" priority="6" rank="1"/>
  </conditionalFormatting>
  <hyperlinks>
    <hyperlink ref="Q1" location="'Virginia Adult Rankings 2023'!A1" display="Back to Ranking" xr:uid="{0091A85C-70FC-42A7-96D9-CF31B2ED0E7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551319-ABDC-44FC-8FE4-EF3913DE79B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0442A-EADE-4B12-900B-090227992347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82</v>
      </c>
      <c r="C2" s="42">
        <v>45069</v>
      </c>
      <c r="D2" s="43" t="s">
        <v>63</v>
      </c>
      <c r="E2" s="44">
        <v>190</v>
      </c>
      <c r="F2" s="44">
        <v>195</v>
      </c>
      <c r="G2" s="44">
        <v>193</v>
      </c>
      <c r="H2" s="44"/>
      <c r="I2" s="44"/>
      <c r="J2" s="44"/>
      <c r="K2" s="45">
        <v>3</v>
      </c>
      <c r="L2" s="45">
        <v>578</v>
      </c>
      <c r="M2" s="46">
        <v>192.66666666666666</v>
      </c>
      <c r="N2" s="47">
        <v>2</v>
      </c>
      <c r="O2" s="48">
        <v>194.66666666666666</v>
      </c>
    </row>
    <row r="4" spans="1:17" x14ac:dyDescent="0.25">
      <c r="K4" s="7">
        <f>SUM(K2:K3)</f>
        <v>3</v>
      </c>
      <c r="L4" s="7">
        <f>SUM(L2:L3)</f>
        <v>578</v>
      </c>
      <c r="M4" s="12">
        <f>SUM(L4/K4)</f>
        <v>192.66666666666666</v>
      </c>
      <c r="N4" s="7">
        <f>SUM(N2:N3)</f>
        <v>2</v>
      </c>
      <c r="O4" s="12">
        <f>SUM(M4+N4)</f>
        <v>194.66666666666666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E2">
    <cfRule type="top10" dxfId="163" priority="4" rank="1"/>
  </conditionalFormatting>
  <conditionalFormatting sqref="E2:J2">
    <cfRule type="cellIs" dxfId="162" priority="2" operator="greaterThanOrEqual">
      <formula>200</formula>
    </cfRule>
  </conditionalFormatting>
  <conditionalFormatting sqref="F2">
    <cfRule type="top10" dxfId="161" priority="1" rank="1"/>
  </conditionalFormatting>
  <conditionalFormatting sqref="G2">
    <cfRule type="top10" dxfId="160" priority="3" rank="1"/>
  </conditionalFormatting>
  <conditionalFormatting sqref="H2">
    <cfRule type="top10" dxfId="159" priority="8" rank="1"/>
  </conditionalFormatting>
  <conditionalFormatting sqref="I2">
    <cfRule type="top10" dxfId="158" priority="7" rank="1"/>
  </conditionalFormatting>
  <conditionalFormatting sqref="J2">
    <cfRule type="top10" dxfId="157" priority="6" rank="1"/>
  </conditionalFormatting>
  <hyperlinks>
    <hyperlink ref="Q1" location="'Virginia Adult Rankings 2023'!A1" display="Back to Ranking" xr:uid="{B4C8B7EA-3B0C-4F98-B369-FBC18791DD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8FE0D0-345C-4D24-98DC-8802BD4E43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AA22C-7836-4E51-BE28-1CB2EE6F126E}">
  <dimension ref="A1:Q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70</v>
      </c>
      <c r="C2" s="42">
        <v>45069</v>
      </c>
      <c r="D2" s="43" t="s">
        <v>63</v>
      </c>
      <c r="E2" s="44">
        <v>196</v>
      </c>
      <c r="F2" s="44">
        <v>199</v>
      </c>
      <c r="G2" s="44">
        <v>199</v>
      </c>
      <c r="H2" s="44"/>
      <c r="I2" s="44"/>
      <c r="J2" s="44"/>
      <c r="K2" s="45">
        <v>3</v>
      </c>
      <c r="L2" s="45">
        <v>594</v>
      </c>
      <c r="M2" s="46">
        <v>198</v>
      </c>
      <c r="N2" s="47">
        <v>2</v>
      </c>
      <c r="O2" s="48">
        <v>200</v>
      </c>
    </row>
    <row r="3" spans="1:17" x14ac:dyDescent="0.25">
      <c r="A3" s="16" t="s">
        <v>22</v>
      </c>
      <c r="B3" s="28" t="s">
        <v>70</v>
      </c>
      <c r="C3" s="29">
        <v>45143</v>
      </c>
      <c r="D3" s="30" t="s">
        <v>43</v>
      </c>
      <c r="E3" s="31">
        <v>196</v>
      </c>
      <c r="F3" s="31">
        <v>197</v>
      </c>
      <c r="G3" s="31">
        <v>196</v>
      </c>
      <c r="H3" s="31">
        <v>197.001</v>
      </c>
      <c r="I3" s="31"/>
      <c r="J3" s="31"/>
      <c r="K3" s="32">
        <v>4</v>
      </c>
      <c r="L3" s="32">
        <v>786.00099999999998</v>
      </c>
      <c r="M3" s="33">
        <v>196.50024999999999</v>
      </c>
      <c r="N3" s="34">
        <v>3</v>
      </c>
      <c r="O3" s="35">
        <v>199.50024999999999</v>
      </c>
    </row>
    <row r="4" spans="1:17" x14ac:dyDescent="0.25">
      <c r="A4" s="16" t="s">
        <v>22</v>
      </c>
      <c r="B4" s="28" t="s">
        <v>70</v>
      </c>
      <c r="C4" s="29">
        <v>45213</v>
      </c>
      <c r="D4" s="30" t="s">
        <v>43</v>
      </c>
      <c r="E4" s="31">
        <v>198</v>
      </c>
      <c r="F4" s="31">
        <v>199</v>
      </c>
      <c r="G4" s="31">
        <v>199</v>
      </c>
      <c r="H4" s="31">
        <v>199</v>
      </c>
      <c r="I4" s="31">
        <v>196</v>
      </c>
      <c r="J4" s="57">
        <v>200.001</v>
      </c>
      <c r="K4" s="32">
        <v>6</v>
      </c>
      <c r="L4" s="32">
        <v>1191.001</v>
      </c>
      <c r="M4" s="33">
        <v>198.50016666666667</v>
      </c>
      <c r="N4" s="34">
        <v>18</v>
      </c>
      <c r="O4" s="35">
        <v>216.50016666666667</v>
      </c>
    </row>
    <row r="5" spans="1:17" x14ac:dyDescent="0.25">
      <c r="A5" s="16" t="s">
        <v>22</v>
      </c>
      <c r="B5" s="28" t="s">
        <v>70</v>
      </c>
      <c r="C5" s="29">
        <v>45234</v>
      </c>
      <c r="D5" s="30" t="s">
        <v>43</v>
      </c>
      <c r="E5" s="31">
        <v>196</v>
      </c>
      <c r="F5" s="31">
        <v>196</v>
      </c>
      <c r="G5" s="31">
        <v>196</v>
      </c>
      <c r="H5" s="31">
        <v>197</v>
      </c>
      <c r="I5" s="31"/>
      <c r="J5" s="31"/>
      <c r="K5" s="32">
        <v>4</v>
      </c>
      <c r="L5" s="32">
        <v>785</v>
      </c>
      <c r="M5" s="33">
        <v>196.25</v>
      </c>
      <c r="N5" s="34">
        <v>13</v>
      </c>
      <c r="O5" s="35">
        <v>209.25</v>
      </c>
    </row>
    <row r="7" spans="1:17" x14ac:dyDescent="0.25">
      <c r="K7" s="7">
        <f>SUM(K2:K6)</f>
        <v>17</v>
      </c>
      <c r="L7" s="7">
        <f>SUM(L2:L6)</f>
        <v>3356.002</v>
      </c>
      <c r="M7" s="12">
        <f>SUM(L7/K7)</f>
        <v>197.41188235294118</v>
      </c>
      <c r="N7" s="7">
        <f>SUM(N2:N6)</f>
        <v>36</v>
      </c>
      <c r="O7" s="12">
        <f>SUM(M7+N7)</f>
        <v>233.41188235294118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  <protectedRange algorithmName="SHA-512" hashValue="ON39YdpmFHfN9f47KpiRvqrKx0V9+erV1CNkpWzYhW/Qyc6aT8rEyCrvauWSYGZK2ia3o7vd3akF07acHAFpOA==" saltValue="yVW9XmDwTqEnmpSGai0KYg==" spinCount="100000" sqref="I3:J3 B3:C3" name="Range1_59"/>
    <protectedRange algorithmName="SHA-512" hashValue="ON39YdpmFHfN9f47KpiRvqrKx0V9+erV1CNkpWzYhW/Qyc6aT8rEyCrvauWSYGZK2ia3o7vd3akF07acHAFpOA==" saltValue="yVW9XmDwTqEnmpSGai0KYg==" spinCount="100000" sqref="D3" name="Range1_1_25"/>
    <protectedRange algorithmName="SHA-512" hashValue="ON39YdpmFHfN9f47KpiRvqrKx0V9+erV1CNkpWzYhW/Qyc6aT8rEyCrvauWSYGZK2ia3o7vd3akF07acHAFpOA==" saltValue="yVW9XmDwTqEnmpSGai0KYg==" spinCount="100000" sqref="E3:H3" name="Range1_3_17"/>
    <protectedRange algorithmName="SHA-512" hashValue="ON39YdpmFHfN9f47KpiRvqrKx0V9+erV1CNkpWzYhW/Qyc6aT8rEyCrvauWSYGZK2ia3o7vd3akF07acHAFpOA==" saltValue="yVW9XmDwTqEnmpSGai0KYg==" spinCount="100000" sqref="I4:J4 B4:C4" name="Range1_72"/>
    <protectedRange algorithmName="SHA-512" hashValue="ON39YdpmFHfN9f47KpiRvqrKx0V9+erV1CNkpWzYhW/Qyc6aT8rEyCrvauWSYGZK2ia3o7vd3akF07acHAFpOA==" saltValue="yVW9XmDwTqEnmpSGai0KYg==" spinCount="100000" sqref="D4" name="Range1_1_36"/>
    <protectedRange algorithmName="SHA-512" hashValue="ON39YdpmFHfN9f47KpiRvqrKx0V9+erV1CNkpWzYhW/Qyc6aT8rEyCrvauWSYGZK2ia3o7vd3akF07acHAFpOA==" saltValue="yVW9XmDwTqEnmpSGai0KYg==" spinCount="100000" sqref="E4:H4" name="Range1_3_21"/>
    <protectedRange algorithmName="SHA-512" hashValue="ON39YdpmFHfN9f47KpiRvqrKx0V9+erV1CNkpWzYhW/Qyc6aT8rEyCrvauWSYGZK2ia3o7vd3akF07acHAFpOA==" saltValue="yVW9XmDwTqEnmpSGai0KYg==" spinCount="100000" sqref="I5:J5 B5:C5" name="Range1_86"/>
    <protectedRange algorithmName="SHA-512" hashValue="ON39YdpmFHfN9f47KpiRvqrKx0V9+erV1CNkpWzYhW/Qyc6aT8rEyCrvauWSYGZK2ia3o7vd3akF07acHAFpOA==" saltValue="yVW9XmDwTqEnmpSGai0KYg==" spinCount="100000" sqref="D5" name="Range1_1_40"/>
    <protectedRange algorithmName="SHA-512" hashValue="ON39YdpmFHfN9f47KpiRvqrKx0V9+erV1CNkpWzYhW/Qyc6aT8rEyCrvauWSYGZK2ia3o7vd3akF07acHAFpOA==" saltValue="yVW9XmDwTqEnmpSGai0KYg==" spinCount="100000" sqref="E5:H5" name="Range1_3_22"/>
  </protectedRanges>
  <hyperlinks>
    <hyperlink ref="Q1" location="'Virginia Adult Rankings 2023'!A1" display="Back to Ranking" xr:uid="{381CAFC8-369F-4C8F-AE69-D76122241B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E7F5DF-589C-46F1-ACB9-070F6D009F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6E14-E8BA-424A-BB67-72FD77EB2DB3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69</v>
      </c>
      <c r="C2" s="42">
        <v>45069</v>
      </c>
      <c r="D2" s="43" t="s">
        <v>63</v>
      </c>
      <c r="E2" s="44">
        <v>197</v>
      </c>
      <c r="F2" s="44">
        <v>198</v>
      </c>
      <c r="G2" s="44">
        <v>200</v>
      </c>
      <c r="H2" s="44"/>
      <c r="I2" s="44"/>
      <c r="J2" s="44"/>
      <c r="K2" s="45">
        <v>3</v>
      </c>
      <c r="L2" s="45">
        <v>595</v>
      </c>
      <c r="M2" s="46">
        <v>198.33333333333334</v>
      </c>
      <c r="N2" s="47">
        <v>4</v>
      </c>
      <c r="O2" s="48">
        <v>202.33333333333334</v>
      </c>
    </row>
    <row r="4" spans="1:17" x14ac:dyDescent="0.25">
      <c r="K4" s="7">
        <f>SUM(K2:K3)</f>
        <v>3</v>
      </c>
      <c r="L4" s="7">
        <f>SUM(L2:L3)</f>
        <v>595</v>
      </c>
      <c r="M4" s="12">
        <f>SUM(L4/K4)</f>
        <v>198.33333333333334</v>
      </c>
      <c r="N4" s="7">
        <f>SUM(N2:N3)</f>
        <v>4</v>
      </c>
      <c r="O4" s="12">
        <f>SUM(M4+N4)</f>
        <v>202.33333333333334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H2:J2" name="Range1_3_11"/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E2:G2" name="Range1_3_1_1"/>
  </protectedRanges>
  <conditionalFormatting sqref="E2">
    <cfRule type="top10" dxfId="156" priority="4" rank="1"/>
  </conditionalFormatting>
  <conditionalFormatting sqref="E2:J2">
    <cfRule type="cellIs" dxfId="155" priority="2" operator="greaterThanOrEqual">
      <formula>200</formula>
    </cfRule>
  </conditionalFormatting>
  <conditionalFormatting sqref="F2">
    <cfRule type="top10" dxfId="154" priority="1" rank="1"/>
  </conditionalFormatting>
  <conditionalFormatting sqref="G2">
    <cfRule type="top10" dxfId="153" priority="3" rank="1"/>
  </conditionalFormatting>
  <conditionalFormatting sqref="H2">
    <cfRule type="top10" dxfId="152" priority="8" rank="1"/>
  </conditionalFormatting>
  <conditionalFormatting sqref="I2">
    <cfRule type="top10" dxfId="151" priority="7" rank="1"/>
  </conditionalFormatting>
  <conditionalFormatting sqref="J2">
    <cfRule type="top10" dxfId="150" priority="6" rank="1"/>
  </conditionalFormatting>
  <hyperlinks>
    <hyperlink ref="Q1" location="'Virginia Adult Rankings 2023'!A1" display="Back to Ranking" xr:uid="{041F10F4-96C0-48F2-A21F-EF64095737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D7A843-78CA-4CF5-A1B4-27972CD52C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33B58-340D-4667-9668-B88729C88041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81</v>
      </c>
      <c r="C2" s="42">
        <v>45069</v>
      </c>
      <c r="D2" s="43" t="s">
        <v>63</v>
      </c>
      <c r="E2" s="44">
        <v>192</v>
      </c>
      <c r="F2" s="44">
        <v>195</v>
      </c>
      <c r="G2" s="44">
        <v>192</v>
      </c>
      <c r="H2" s="44"/>
      <c r="I2" s="44"/>
      <c r="J2" s="44"/>
      <c r="K2" s="45">
        <v>3</v>
      </c>
      <c r="L2" s="45">
        <v>579</v>
      </c>
      <c r="M2" s="46">
        <v>193</v>
      </c>
      <c r="N2" s="47">
        <v>2</v>
      </c>
      <c r="O2" s="48">
        <v>195</v>
      </c>
    </row>
    <row r="4" spans="1:17" x14ac:dyDescent="0.25">
      <c r="K4" s="7">
        <f>SUM(K2:K3)</f>
        <v>3</v>
      </c>
      <c r="L4" s="7">
        <f>SUM(L2:L3)</f>
        <v>579</v>
      </c>
      <c r="M4" s="12">
        <f>SUM(L4/K4)</f>
        <v>193</v>
      </c>
      <c r="N4" s="7">
        <f>SUM(N2:N3)</f>
        <v>2</v>
      </c>
      <c r="O4" s="12">
        <f>SUM(M4+N4)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E2">
    <cfRule type="top10" dxfId="245" priority="4" rank="1"/>
  </conditionalFormatting>
  <conditionalFormatting sqref="E2:J2">
    <cfRule type="cellIs" dxfId="244" priority="2" operator="greaterThanOrEqual">
      <formula>200</formula>
    </cfRule>
  </conditionalFormatting>
  <conditionalFormatting sqref="F2">
    <cfRule type="top10" dxfId="243" priority="1" rank="1"/>
  </conditionalFormatting>
  <conditionalFormatting sqref="G2">
    <cfRule type="top10" dxfId="242" priority="3" rank="1"/>
  </conditionalFormatting>
  <conditionalFormatting sqref="H2">
    <cfRule type="top10" dxfId="241" priority="8" rank="1"/>
  </conditionalFormatting>
  <conditionalFormatting sqref="I2">
    <cfRule type="top10" dxfId="240" priority="7" rank="1"/>
  </conditionalFormatting>
  <conditionalFormatting sqref="J2">
    <cfRule type="top10" dxfId="239" priority="6" rank="1"/>
  </conditionalFormatting>
  <hyperlinks>
    <hyperlink ref="Q1" location="'Virginia Adult Rankings 2023'!A1" display="Back to Ranking" xr:uid="{60736E21-006D-4FF9-92AC-3218FE845E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DAAD4F-99D7-4431-B3F3-E1D578C0DFF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F2AF-FED9-4130-892A-6485D9BD60F1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22</v>
      </c>
      <c r="B2" s="28" t="s">
        <v>99</v>
      </c>
      <c r="C2" s="29">
        <v>45143</v>
      </c>
      <c r="D2" s="30" t="s">
        <v>43</v>
      </c>
      <c r="E2" s="31">
        <v>197</v>
      </c>
      <c r="F2" s="31">
        <v>197.001</v>
      </c>
      <c r="G2" s="31">
        <v>198.00299999999999</v>
      </c>
      <c r="H2" s="31">
        <v>194</v>
      </c>
      <c r="I2" s="31"/>
      <c r="J2" s="31"/>
      <c r="K2" s="32">
        <v>4</v>
      </c>
      <c r="L2" s="32">
        <v>786.00399999999991</v>
      </c>
      <c r="M2" s="33">
        <v>196.50099999999998</v>
      </c>
      <c r="N2" s="34">
        <v>11</v>
      </c>
      <c r="O2" s="35">
        <v>207.50099999999998</v>
      </c>
    </row>
    <row r="3" spans="1:17" x14ac:dyDescent="0.25">
      <c r="A3" s="16" t="s">
        <v>22</v>
      </c>
      <c r="B3" s="28" t="s">
        <v>99</v>
      </c>
      <c r="C3" s="29">
        <v>45247</v>
      </c>
      <c r="D3" s="30" t="s">
        <v>43</v>
      </c>
      <c r="E3" s="31">
        <v>189</v>
      </c>
      <c r="F3" s="31">
        <v>187</v>
      </c>
      <c r="G3" s="31">
        <v>186</v>
      </c>
      <c r="H3" s="31">
        <v>195</v>
      </c>
      <c r="I3" s="31"/>
      <c r="J3" s="31"/>
      <c r="K3" s="32">
        <v>4</v>
      </c>
      <c r="L3" s="32">
        <v>757</v>
      </c>
      <c r="M3" s="33">
        <v>189.25</v>
      </c>
      <c r="N3" s="34">
        <v>5</v>
      </c>
      <c r="O3" s="35">
        <v>194.25</v>
      </c>
    </row>
    <row r="5" spans="1:17" x14ac:dyDescent="0.25">
      <c r="K5" s="7">
        <f>SUM(K2:K4)</f>
        <v>8</v>
      </c>
      <c r="L5" s="7">
        <f>SUM(L2:L4)</f>
        <v>1543.0039999999999</v>
      </c>
      <c r="M5" s="12">
        <f>SUM(L5/K5)</f>
        <v>192.87549999999999</v>
      </c>
      <c r="N5" s="7">
        <f>SUM(N2:N4)</f>
        <v>16</v>
      </c>
      <c r="O5" s="12">
        <f>SUM(M5+N5)</f>
        <v>208.87549999999999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9"/>
    <protectedRange algorithmName="SHA-512" hashValue="ON39YdpmFHfN9f47KpiRvqrKx0V9+erV1CNkpWzYhW/Qyc6aT8rEyCrvauWSYGZK2ia3o7vd3akF07acHAFpOA==" saltValue="yVW9XmDwTqEnmpSGai0KYg==" spinCount="100000" sqref="D2" name="Range1_1_25"/>
    <protectedRange algorithmName="SHA-512" hashValue="ON39YdpmFHfN9f47KpiRvqrKx0V9+erV1CNkpWzYhW/Qyc6aT8rEyCrvauWSYGZK2ia3o7vd3akF07acHAFpOA==" saltValue="yVW9XmDwTqEnmpSGai0KYg==" spinCount="100000" sqref="E2:H2" name="Range1_3_17"/>
    <protectedRange algorithmName="SHA-512" hashValue="ON39YdpmFHfN9f47KpiRvqrKx0V9+erV1CNkpWzYhW/Qyc6aT8rEyCrvauWSYGZK2ia3o7vd3akF07acHAFpOA==" saltValue="yVW9XmDwTqEnmpSGai0KYg==" spinCount="100000" sqref="I3:J3 B3:C3" name="Range1_90"/>
    <protectedRange algorithmName="SHA-512" hashValue="ON39YdpmFHfN9f47KpiRvqrKx0V9+erV1CNkpWzYhW/Qyc6aT8rEyCrvauWSYGZK2ia3o7vd3akF07acHAFpOA==" saltValue="yVW9XmDwTqEnmpSGai0KYg==" spinCount="100000" sqref="D3" name="Range1_1_44"/>
    <protectedRange algorithmName="SHA-512" hashValue="ON39YdpmFHfN9f47KpiRvqrKx0V9+erV1CNkpWzYhW/Qyc6aT8rEyCrvauWSYGZK2ia3o7vd3akF07acHAFpOA==" saltValue="yVW9XmDwTqEnmpSGai0KYg==" spinCount="100000" sqref="E3:H3" name="Range1_3_23"/>
  </protectedRanges>
  <hyperlinks>
    <hyperlink ref="Q1" location="'Virginia Adult Rankings 2023'!A1" display="Back to Ranking" xr:uid="{FE104851-3571-4C66-952F-A8CA8E1EC7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29A3D7-F307-46E9-B03D-F4BF2DBD8C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433BB-BC86-46D9-8F88-9CBB7570596C}">
  <dimension ref="A1:Q1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22</v>
      </c>
      <c r="B2" s="28" t="s">
        <v>33</v>
      </c>
      <c r="C2" s="29">
        <v>45052</v>
      </c>
      <c r="D2" s="30" t="s">
        <v>31</v>
      </c>
      <c r="E2" s="31">
        <v>197</v>
      </c>
      <c r="F2" s="31">
        <v>194</v>
      </c>
      <c r="G2" s="31">
        <v>197</v>
      </c>
      <c r="H2" s="31">
        <v>190</v>
      </c>
      <c r="I2" s="31"/>
      <c r="J2" s="31"/>
      <c r="K2" s="32">
        <v>4</v>
      </c>
      <c r="L2" s="32">
        <v>778</v>
      </c>
      <c r="M2" s="33">
        <v>194.5</v>
      </c>
      <c r="N2" s="34">
        <v>9</v>
      </c>
      <c r="O2" s="35">
        <v>203.5</v>
      </c>
    </row>
    <row r="3" spans="1:17" x14ac:dyDescent="0.25">
      <c r="A3" s="16" t="s">
        <v>22</v>
      </c>
      <c r="B3" s="28" t="s">
        <v>33</v>
      </c>
      <c r="C3" s="29">
        <v>45065</v>
      </c>
      <c r="D3" s="30" t="s">
        <v>64</v>
      </c>
      <c r="E3" s="39">
        <v>193</v>
      </c>
      <c r="F3" s="39">
        <v>192</v>
      </c>
      <c r="G3" s="39">
        <v>191</v>
      </c>
      <c r="H3" s="39">
        <v>191</v>
      </c>
      <c r="I3" s="31"/>
      <c r="J3" s="31"/>
      <c r="K3" s="32">
        <v>4</v>
      </c>
      <c r="L3" s="32">
        <v>767</v>
      </c>
      <c r="M3" s="33">
        <v>191.75</v>
      </c>
      <c r="N3" s="34">
        <v>3</v>
      </c>
      <c r="O3" s="35">
        <v>194.75</v>
      </c>
    </row>
    <row r="4" spans="1:17" x14ac:dyDescent="0.25">
      <c r="A4" s="16" t="s">
        <v>45</v>
      </c>
      <c r="B4" s="28" t="s">
        <v>33</v>
      </c>
      <c r="C4" s="29">
        <v>45069</v>
      </c>
      <c r="D4" s="30" t="s">
        <v>63</v>
      </c>
      <c r="E4" s="31">
        <v>191.00399999999999</v>
      </c>
      <c r="F4" s="31">
        <v>196</v>
      </c>
      <c r="G4" s="31">
        <v>198</v>
      </c>
      <c r="H4" s="31"/>
      <c r="I4" s="31"/>
      <c r="J4" s="31"/>
      <c r="K4" s="32">
        <v>3</v>
      </c>
      <c r="L4" s="32">
        <v>585.00400000000002</v>
      </c>
      <c r="M4" s="33">
        <v>195.00133333333335</v>
      </c>
      <c r="N4" s="34">
        <v>2</v>
      </c>
      <c r="O4" s="35">
        <v>197.00133333333335</v>
      </c>
    </row>
    <row r="5" spans="1:17" x14ac:dyDescent="0.25">
      <c r="A5" s="16" t="s">
        <v>45</v>
      </c>
      <c r="B5" s="28" t="s">
        <v>33</v>
      </c>
      <c r="C5" s="29">
        <v>45080</v>
      </c>
      <c r="D5" s="30" t="s">
        <v>64</v>
      </c>
      <c r="E5" s="31">
        <v>198</v>
      </c>
      <c r="F5" s="39">
        <v>196</v>
      </c>
      <c r="G5" s="39">
        <v>195</v>
      </c>
      <c r="H5" s="31">
        <v>197</v>
      </c>
      <c r="I5" s="31"/>
      <c r="J5" s="31"/>
      <c r="K5" s="32">
        <v>4</v>
      </c>
      <c r="L5" s="32">
        <v>786</v>
      </c>
      <c r="M5" s="33">
        <v>196.5</v>
      </c>
      <c r="N5" s="34">
        <v>11</v>
      </c>
      <c r="O5" s="35">
        <v>207.5</v>
      </c>
    </row>
    <row r="6" spans="1:17" x14ac:dyDescent="0.25">
      <c r="A6" s="16" t="s">
        <v>22</v>
      </c>
      <c r="B6" s="28" t="s">
        <v>33</v>
      </c>
      <c r="C6" s="29">
        <v>45093</v>
      </c>
      <c r="D6" s="30" t="s">
        <v>43</v>
      </c>
      <c r="E6" s="31">
        <v>194.001</v>
      </c>
      <c r="F6" s="31">
        <v>194</v>
      </c>
      <c r="G6" s="31">
        <v>192</v>
      </c>
      <c r="H6" s="31">
        <v>193</v>
      </c>
      <c r="I6" s="31"/>
      <c r="J6" s="31"/>
      <c r="K6" s="32">
        <v>4</v>
      </c>
      <c r="L6" s="32">
        <v>773.00099999999998</v>
      </c>
      <c r="M6" s="33">
        <v>193.25024999999999</v>
      </c>
      <c r="N6" s="34">
        <v>11</v>
      </c>
      <c r="O6" s="35">
        <v>204.25024999999999</v>
      </c>
    </row>
    <row r="7" spans="1:17" x14ac:dyDescent="0.25">
      <c r="A7" s="16" t="s">
        <v>45</v>
      </c>
      <c r="B7" s="28" t="s">
        <v>33</v>
      </c>
      <c r="C7" s="29">
        <v>45115</v>
      </c>
      <c r="D7" s="30" t="s">
        <v>63</v>
      </c>
      <c r="E7" s="31">
        <v>199</v>
      </c>
      <c r="F7" s="31">
        <v>199.00200000000001</v>
      </c>
      <c r="G7" s="57">
        <v>200.001</v>
      </c>
      <c r="H7" s="31">
        <v>198</v>
      </c>
      <c r="I7" s="31">
        <v>199</v>
      </c>
      <c r="J7" s="31">
        <v>198</v>
      </c>
      <c r="K7" s="32">
        <v>6</v>
      </c>
      <c r="L7" s="32">
        <v>1193.0030000000002</v>
      </c>
      <c r="M7" s="33">
        <v>198.83383333333336</v>
      </c>
      <c r="N7" s="34">
        <v>18</v>
      </c>
      <c r="O7" s="35">
        <v>216.83383333333336</v>
      </c>
    </row>
    <row r="8" spans="1:17" x14ac:dyDescent="0.25">
      <c r="A8" s="16" t="s">
        <v>22</v>
      </c>
      <c r="B8" s="28" t="s">
        <v>33</v>
      </c>
      <c r="C8" s="29">
        <v>45121</v>
      </c>
      <c r="D8" s="30" t="s">
        <v>43</v>
      </c>
      <c r="E8" s="31">
        <v>197</v>
      </c>
      <c r="F8" s="31">
        <v>196</v>
      </c>
      <c r="G8" s="31">
        <v>198</v>
      </c>
      <c r="H8" s="31">
        <v>193</v>
      </c>
      <c r="I8" s="31"/>
      <c r="J8" s="31"/>
      <c r="K8" s="32">
        <v>4</v>
      </c>
      <c r="L8" s="32">
        <v>784</v>
      </c>
      <c r="M8" s="33">
        <v>196</v>
      </c>
      <c r="N8" s="34">
        <v>11</v>
      </c>
      <c r="O8" s="35">
        <v>207</v>
      </c>
    </row>
    <row r="9" spans="1:17" x14ac:dyDescent="0.25">
      <c r="A9" s="16" t="s">
        <v>22</v>
      </c>
      <c r="B9" s="28" t="s">
        <v>33</v>
      </c>
      <c r="C9" s="29">
        <v>45143</v>
      </c>
      <c r="D9" s="30" t="s">
        <v>43</v>
      </c>
      <c r="E9" s="31">
        <v>195</v>
      </c>
      <c r="F9" s="31">
        <v>195</v>
      </c>
      <c r="G9" s="31">
        <v>197</v>
      </c>
      <c r="H9" s="31">
        <v>199.00200000000001</v>
      </c>
      <c r="I9" s="31"/>
      <c r="J9" s="31"/>
      <c r="K9" s="32">
        <v>4</v>
      </c>
      <c r="L9" s="32">
        <v>786.00199999999995</v>
      </c>
      <c r="M9" s="33">
        <v>196.50049999999999</v>
      </c>
      <c r="N9" s="34">
        <v>4</v>
      </c>
      <c r="O9" s="35">
        <v>200.50049999999999</v>
      </c>
    </row>
    <row r="10" spans="1:17" x14ac:dyDescent="0.25">
      <c r="A10" s="16" t="s">
        <v>22</v>
      </c>
      <c r="B10" s="28" t="s">
        <v>33</v>
      </c>
      <c r="C10" s="29">
        <v>45156</v>
      </c>
      <c r="D10" s="30" t="s">
        <v>43</v>
      </c>
      <c r="E10" s="31">
        <v>198</v>
      </c>
      <c r="F10" s="31">
        <v>195</v>
      </c>
      <c r="G10" s="31">
        <v>198</v>
      </c>
      <c r="H10" s="57">
        <v>200</v>
      </c>
      <c r="I10" s="31"/>
      <c r="J10" s="31"/>
      <c r="K10" s="32">
        <v>4</v>
      </c>
      <c r="L10" s="32">
        <v>791</v>
      </c>
      <c r="M10" s="33">
        <v>197.75</v>
      </c>
      <c r="N10" s="34">
        <v>13</v>
      </c>
      <c r="O10" s="35">
        <v>210.75</v>
      </c>
    </row>
    <row r="11" spans="1:17" x14ac:dyDescent="0.25">
      <c r="A11" s="16" t="s">
        <v>45</v>
      </c>
      <c r="B11" s="28" t="s">
        <v>33</v>
      </c>
      <c r="C11" s="29">
        <v>45178</v>
      </c>
      <c r="D11" s="30" t="s">
        <v>63</v>
      </c>
      <c r="E11" s="57">
        <v>200</v>
      </c>
      <c r="F11" s="31">
        <v>199</v>
      </c>
      <c r="G11" s="31">
        <v>197</v>
      </c>
      <c r="H11" s="31">
        <v>198</v>
      </c>
      <c r="I11" s="31">
        <v>195</v>
      </c>
      <c r="J11" s="31">
        <v>195</v>
      </c>
      <c r="K11" s="32">
        <v>6</v>
      </c>
      <c r="L11" s="32">
        <v>1184</v>
      </c>
      <c r="M11" s="33">
        <v>197.33333333333334</v>
      </c>
      <c r="N11" s="34">
        <v>10</v>
      </c>
      <c r="O11" s="35">
        <v>207.33333333333334</v>
      </c>
    </row>
    <row r="12" spans="1:17" x14ac:dyDescent="0.25">
      <c r="A12" s="16" t="s">
        <v>45</v>
      </c>
      <c r="B12" s="28" t="s">
        <v>33</v>
      </c>
      <c r="C12" s="29">
        <v>45184</v>
      </c>
      <c r="D12" s="30" t="s">
        <v>43</v>
      </c>
      <c r="E12" s="31">
        <v>196</v>
      </c>
      <c r="F12" s="31">
        <v>194</v>
      </c>
      <c r="G12" s="31">
        <v>198</v>
      </c>
      <c r="H12" s="31">
        <v>197</v>
      </c>
      <c r="I12" s="31"/>
      <c r="J12" s="31"/>
      <c r="K12" s="32">
        <v>4</v>
      </c>
      <c r="L12" s="32">
        <v>785</v>
      </c>
      <c r="M12" s="33">
        <v>196.25</v>
      </c>
      <c r="N12" s="34">
        <v>13</v>
      </c>
      <c r="O12" s="35">
        <v>209.25</v>
      </c>
    </row>
    <row r="13" spans="1:17" x14ac:dyDescent="0.25">
      <c r="A13" s="16" t="s">
        <v>22</v>
      </c>
      <c r="B13" s="28" t="s">
        <v>33</v>
      </c>
      <c r="C13" s="29">
        <v>45213</v>
      </c>
      <c r="D13" s="30" t="s">
        <v>43</v>
      </c>
      <c r="E13" s="31">
        <v>199</v>
      </c>
      <c r="F13" s="31">
        <v>199</v>
      </c>
      <c r="G13" s="31">
        <v>198</v>
      </c>
      <c r="H13" s="31">
        <v>198</v>
      </c>
      <c r="I13" s="31">
        <v>198</v>
      </c>
      <c r="J13" s="31">
        <v>196</v>
      </c>
      <c r="K13" s="32">
        <v>6</v>
      </c>
      <c r="L13" s="32">
        <v>1188</v>
      </c>
      <c r="M13" s="33">
        <v>198</v>
      </c>
      <c r="N13" s="34">
        <v>14</v>
      </c>
      <c r="O13" s="35">
        <v>212</v>
      </c>
    </row>
    <row r="14" spans="1:17" x14ac:dyDescent="0.25">
      <c r="A14" s="16" t="s">
        <v>22</v>
      </c>
      <c r="B14" s="28" t="s">
        <v>33</v>
      </c>
      <c r="C14" s="29">
        <v>45234</v>
      </c>
      <c r="D14" s="30" t="s">
        <v>43</v>
      </c>
      <c r="E14" s="31">
        <v>195</v>
      </c>
      <c r="F14" s="31">
        <v>195</v>
      </c>
      <c r="G14" s="31">
        <v>189</v>
      </c>
      <c r="H14" s="31">
        <v>191</v>
      </c>
      <c r="I14" s="31"/>
      <c r="J14" s="31"/>
      <c r="K14" s="32">
        <v>4</v>
      </c>
      <c r="L14" s="32">
        <v>770</v>
      </c>
      <c r="M14" s="33">
        <v>192.5</v>
      </c>
      <c r="N14" s="34">
        <v>4</v>
      </c>
      <c r="O14" s="35">
        <v>196.5</v>
      </c>
    </row>
    <row r="15" spans="1:17" x14ac:dyDescent="0.25">
      <c r="A15" s="16" t="s">
        <v>22</v>
      </c>
      <c r="B15" s="28" t="s">
        <v>33</v>
      </c>
      <c r="C15" s="29">
        <v>45247</v>
      </c>
      <c r="D15" s="30" t="s">
        <v>43</v>
      </c>
      <c r="E15" s="31">
        <v>187</v>
      </c>
      <c r="F15" s="31">
        <v>184</v>
      </c>
      <c r="G15" s="31">
        <v>189</v>
      </c>
      <c r="H15" s="31">
        <v>188</v>
      </c>
      <c r="I15" s="31"/>
      <c r="J15" s="31"/>
      <c r="K15" s="32">
        <v>4</v>
      </c>
      <c r="L15" s="32">
        <v>748</v>
      </c>
      <c r="M15" s="33">
        <v>187</v>
      </c>
      <c r="N15" s="34">
        <v>2</v>
      </c>
      <c r="O15" s="35">
        <v>189</v>
      </c>
    </row>
    <row r="17" spans="11:15" x14ac:dyDescent="0.25">
      <c r="K17" s="7">
        <f>SUM(K2:K16)</f>
        <v>61</v>
      </c>
      <c r="L17" s="7">
        <f>SUM(L2:L16)</f>
        <v>11918.01</v>
      </c>
      <c r="M17" s="12">
        <f>SUM(L17/K17)</f>
        <v>195.37721311475411</v>
      </c>
      <c r="N17" s="7">
        <f>SUM(N2:N16)</f>
        <v>125</v>
      </c>
      <c r="O17" s="12">
        <f>SUM(M17+N17)</f>
        <v>320.37721311475411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" name="Range1_17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I5:J5 B5:C5" name="Range1_28"/>
    <protectedRange algorithmName="SHA-512" hashValue="ON39YdpmFHfN9f47KpiRvqrKx0V9+erV1CNkpWzYhW/Qyc6aT8rEyCrvauWSYGZK2ia3o7vd3akF07acHAFpOA==" saltValue="yVW9XmDwTqEnmpSGai0KYg==" spinCount="100000" sqref="E5:H5" name="Range1_3_12"/>
    <protectedRange algorithmName="SHA-512" hashValue="ON39YdpmFHfN9f47KpiRvqrKx0V9+erV1CNkpWzYhW/Qyc6aT8rEyCrvauWSYGZK2ia3o7vd3akF07acHAFpOA==" saltValue="yVW9XmDwTqEnmpSGai0KYg==" spinCount="100000" sqref="C4" name="Range1_2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H4:J4" name="Range1_3_11"/>
    <protectedRange algorithmName="SHA-512" hashValue="ON39YdpmFHfN9f47KpiRvqrKx0V9+erV1CNkpWzYhW/Qyc6aT8rEyCrvauWSYGZK2ia3o7vd3akF07acHAFpOA==" saltValue="yVW9XmDwTqEnmpSGai0KYg==" spinCount="100000" sqref="B4" name="Range1_2_1"/>
    <protectedRange algorithmName="SHA-512" hashValue="ON39YdpmFHfN9f47KpiRvqrKx0V9+erV1CNkpWzYhW/Qyc6aT8rEyCrvauWSYGZK2ia3o7vd3akF07acHAFpOA==" saltValue="yVW9XmDwTqEnmpSGai0KYg==" spinCount="100000" sqref="E4:G4" name="Range1_3_1_1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6:H6" name="Range1_3_14"/>
    <protectedRange algorithmName="SHA-512" hashValue="ON39YdpmFHfN9f47KpiRvqrKx0V9+erV1CNkpWzYhW/Qyc6aT8rEyCrvauWSYGZK2ia3o7vd3akF07acHAFpOA==" saltValue="yVW9XmDwTqEnmpSGai0KYg==" spinCount="100000" sqref="C7" name="Range1_49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B7" name="Range1_2_2"/>
    <protectedRange algorithmName="SHA-512" hashValue="ON39YdpmFHfN9f47KpiRvqrKx0V9+erV1CNkpWzYhW/Qyc6aT8rEyCrvauWSYGZK2ia3o7vd3akF07acHAFpOA==" saltValue="yVW9XmDwTqEnmpSGai0KYg==" spinCount="100000" sqref="H7:J7" name="Range1_3_2_1"/>
    <protectedRange algorithmName="SHA-512" hashValue="ON39YdpmFHfN9f47KpiRvqrKx0V9+erV1CNkpWzYhW/Qyc6aT8rEyCrvauWSYGZK2ia3o7vd3akF07acHAFpOA==" saltValue="yVW9XmDwTqEnmpSGai0KYg==" spinCount="100000" sqref="E7:G7" name="Range1_3_1_1_1"/>
    <protectedRange algorithmName="SHA-512" hashValue="ON39YdpmFHfN9f47KpiRvqrKx0V9+erV1CNkpWzYhW/Qyc6aT8rEyCrvauWSYGZK2ia3o7vd3akF07acHAFpOA==" saltValue="yVW9XmDwTqEnmpSGai0KYg==" spinCount="100000" sqref="I8:J8 B8:C8" name="Range1_55"/>
    <protectedRange algorithmName="SHA-512" hashValue="ON39YdpmFHfN9f47KpiRvqrKx0V9+erV1CNkpWzYhW/Qyc6aT8rEyCrvauWSYGZK2ia3o7vd3akF07acHAFpOA==" saltValue="yVW9XmDwTqEnmpSGai0KYg==" spinCount="100000" sqref="D8" name="Range1_1_21"/>
    <protectedRange algorithmName="SHA-512" hashValue="ON39YdpmFHfN9f47KpiRvqrKx0V9+erV1CNkpWzYhW/Qyc6aT8rEyCrvauWSYGZK2ia3o7vd3akF07acHAFpOA==" saltValue="yVW9XmDwTqEnmpSGai0KYg==" spinCount="100000" sqref="E8:H8" name="Range1_3_16"/>
    <protectedRange algorithmName="SHA-512" hashValue="ON39YdpmFHfN9f47KpiRvqrKx0V9+erV1CNkpWzYhW/Qyc6aT8rEyCrvauWSYGZK2ia3o7vd3akF07acHAFpOA==" saltValue="yVW9XmDwTqEnmpSGai0KYg==" spinCount="100000" sqref="I9:J9 B9:C9" name="Range1_59"/>
    <protectedRange algorithmName="SHA-512" hashValue="ON39YdpmFHfN9f47KpiRvqrKx0V9+erV1CNkpWzYhW/Qyc6aT8rEyCrvauWSYGZK2ia3o7vd3akF07acHAFpOA==" saltValue="yVW9XmDwTqEnmpSGai0KYg==" spinCount="100000" sqref="D9" name="Range1_1_25"/>
    <protectedRange algorithmName="SHA-512" hashValue="ON39YdpmFHfN9f47KpiRvqrKx0V9+erV1CNkpWzYhW/Qyc6aT8rEyCrvauWSYGZK2ia3o7vd3akF07acHAFpOA==" saltValue="yVW9XmDwTqEnmpSGai0KYg==" spinCount="100000" sqref="E9:H9" name="Range1_3_17"/>
    <protectedRange algorithmName="SHA-512" hashValue="ON39YdpmFHfN9f47KpiRvqrKx0V9+erV1CNkpWzYhW/Qyc6aT8rEyCrvauWSYGZK2ia3o7vd3akF07acHAFpOA==" saltValue="yVW9XmDwTqEnmpSGai0KYg==" spinCount="100000" sqref="I10:J10 B10:C10" name="Range1_65"/>
    <protectedRange algorithmName="SHA-512" hashValue="ON39YdpmFHfN9f47KpiRvqrKx0V9+erV1CNkpWzYhW/Qyc6aT8rEyCrvauWSYGZK2ia3o7vd3akF07acHAFpOA==" saltValue="yVW9XmDwTqEnmpSGai0KYg==" spinCount="100000" sqref="D10" name="Range1_1_29"/>
    <protectedRange algorithmName="SHA-512" hashValue="ON39YdpmFHfN9f47KpiRvqrKx0V9+erV1CNkpWzYhW/Qyc6aT8rEyCrvauWSYGZK2ia3o7vd3akF07acHAFpOA==" saltValue="yVW9XmDwTqEnmpSGai0KYg==" spinCount="100000" sqref="E10:H10" name="Range1_3_18"/>
    <protectedRange algorithmName="SHA-512" hashValue="ON39YdpmFHfN9f47KpiRvqrKx0V9+erV1CNkpWzYhW/Qyc6aT8rEyCrvauWSYGZK2ia3o7vd3akF07acHAFpOA==" saltValue="yVW9XmDwTqEnmpSGai0KYg==" spinCount="100000" sqref="D12" name="Range1_1_33"/>
    <protectedRange algorithmName="SHA-512" hashValue="ON39YdpmFHfN9f47KpiRvqrKx0V9+erV1CNkpWzYhW/Qyc6aT8rEyCrvauWSYGZK2ia3o7vd3akF07acHAFpOA==" saltValue="yVW9XmDwTqEnmpSGai0KYg==" spinCount="100000" sqref="E12:J12" name="Range1_3_20"/>
    <protectedRange algorithmName="SHA-512" hashValue="ON39YdpmFHfN9f47KpiRvqrKx0V9+erV1CNkpWzYhW/Qyc6aT8rEyCrvauWSYGZK2ia3o7vd3akF07acHAFpOA==" saltValue="yVW9XmDwTqEnmpSGai0KYg==" spinCount="100000" sqref="C12" name="Range1_76"/>
    <protectedRange algorithmName="SHA-512" hashValue="ON39YdpmFHfN9f47KpiRvqrKx0V9+erV1CNkpWzYhW/Qyc6aT8rEyCrvauWSYGZK2ia3o7vd3akF07acHAFpOA==" saltValue="yVW9XmDwTqEnmpSGai0KYg==" spinCount="100000" sqref="B12" name="Range1_77"/>
    <protectedRange algorithmName="SHA-512" hashValue="ON39YdpmFHfN9f47KpiRvqrKx0V9+erV1CNkpWzYhW/Qyc6aT8rEyCrvauWSYGZK2ia3o7vd3akF07acHAFpOA==" saltValue="yVW9XmDwTqEnmpSGai0KYg==" spinCount="100000" sqref="I13:J13 B13:C13" name="Range1_72"/>
    <protectedRange algorithmName="SHA-512" hashValue="ON39YdpmFHfN9f47KpiRvqrKx0V9+erV1CNkpWzYhW/Qyc6aT8rEyCrvauWSYGZK2ia3o7vd3akF07acHAFpOA==" saltValue="yVW9XmDwTqEnmpSGai0KYg==" spinCount="100000" sqref="D13" name="Range1_1_36"/>
    <protectedRange algorithmName="SHA-512" hashValue="ON39YdpmFHfN9f47KpiRvqrKx0V9+erV1CNkpWzYhW/Qyc6aT8rEyCrvauWSYGZK2ia3o7vd3akF07acHAFpOA==" saltValue="yVW9XmDwTqEnmpSGai0KYg==" spinCount="100000" sqref="E13:H13" name="Range1_3_21"/>
    <protectedRange algorithmName="SHA-512" hashValue="ON39YdpmFHfN9f47KpiRvqrKx0V9+erV1CNkpWzYhW/Qyc6aT8rEyCrvauWSYGZK2ia3o7vd3akF07acHAFpOA==" saltValue="yVW9XmDwTqEnmpSGai0KYg==" spinCount="100000" sqref="I14:J14 B14:C14" name="Range1_86"/>
    <protectedRange algorithmName="SHA-512" hashValue="ON39YdpmFHfN9f47KpiRvqrKx0V9+erV1CNkpWzYhW/Qyc6aT8rEyCrvauWSYGZK2ia3o7vd3akF07acHAFpOA==" saltValue="yVW9XmDwTqEnmpSGai0KYg==" spinCount="100000" sqref="D14" name="Range1_1_40"/>
    <protectedRange algorithmName="SHA-512" hashValue="ON39YdpmFHfN9f47KpiRvqrKx0V9+erV1CNkpWzYhW/Qyc6aT8rEyCrvauWSYGZK2ia3o7vd3akF07acHAFpOA==" saltValue="yVW9XmDwTqEnmpSGai0KYg==" spinCount="100000" sqref="E14:H14" name="Range1_3_22"/>
    <protectedRange algorithmName="SHA-512" hashValue="ON39YdpmFHfN9f47KpiRvqrKx0V9+erV1CNkpWzYhW/Qyc6aT8rEyCrvauWSYGZK2ia3o7vd3akF07acHAFpOA==" saltValue="yVW9XmDwTqEnmpSGai0KYg==" spinCount="100000" sqref="I15:J15 B15:C15" name="Range1_90"/>
    <protectedRange algorithmName="SHA-512" hashValue="ON39YdpmFHfN9f47KpiRvqrKx0V9+erV1CNkpWzYhW/Qyc6aT8rEyCrvauWSYGZK2ia3o7vd3akF07acHAFpOA==" saltValue="yVW9XmDwTqEnmpSGai0KYg==" spinCount="100000" sqref="D15" name="Range1_1_44"/>
    <protectedRange algorithmName="SHA-512" hashValue="ON39YdpmFHfN9f47KpiRvqrKx0V9+erV1CNkpWzYhW/Qyc6aT8rEyCrvauWSYGZK2ia3o7vd3akF07acHAFpOA==" saltValue="yVW9XmDwTqEnmpSGai0KYg==" spinCount="100000" sqref="E15:H15" name="Range1_3_23"/>
  </protectedRanges>
  <hyperlinks>
    <hyperlink ref="Q1" location="'Virginia Adult Rankings 2023'!A1" display="Back to Ranking" xr:uid="{8EC5DA91-B641-4E86-BEF1-E6A4FE89EE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489681-6F70-4343-A3A2-3362485CF1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A50D0-8C92-4EB5-AF59-5C65A02C7C25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67</v>
      </c>
      <c r="C2" s="42">
        <v>45069</v>
      </c>
      <c r="D2" s="43" t="s">
        <v>63</v>
      </c>
      <c r="E2" s="44">
        <v>198</v>
      </c>
      <c r="F2" s="44">
        <v>200</v>
      </c>
      <c r="G2" s="44">
        <v>198.00200000000001</v>
      </c>
      <c r="H2" s="44"/>
      <c r="I2" s="44"/>
      <c r="J2" s="44"/>
      <c r="K2" s="45">
        <v>3</v>
      </c>
      <c r="L2" s="45">
        <v>596.00199999999995</v>
      </c>
      <c r="M2" s="46">
        <v>198.66733333333332</v>
      </c>
      <c r="N2" s="47">
        <v>4</v>
      </c>
      <c r="O2" s="48">
        <v>202.66733333333332</v>
      </c>
    </row>
    <row r="4" spans="1:17" x14ac:dyDescent="0.25">
      <c r="K4" s="7">
        <f>SUM(K2:K3)</f>
        <v>3</v>
      </c>
      <c r="L4" s="7">
        <f>SUM(L2:L3)</f>
        <v>596.00199999999995</v>
      </c>
      <c r="M4" s="12">
        <f>SUM(L4/K4)</f>
        <v>198.66733333333332</v>
      </c>
      <c r="N4" s="7">
        <f>SUM(N2:N3)</f>
        <v>4</v>
      </c>
      <c r="O4" s="12">
        <f>SUM(M4+N4)</f>
        <v>202.66733333333332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H2:J2" name="Range1_3_11"/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E2:G2" name="Range1_3_1_1"/>
  </protectedRanges>
  <conditionalFormatting sqref="E2">
    <cfRule type="top10" dxfId="149" priority="4" rank="1"/>
  </conditionalFormatting>
  <conditionalFormatting sqref="E2:J2">
    <cfRule type="cellIs" dxfId="148" priority="2" operator="greaterThanOrEqual">
      <formula>200</formula>
    </cfRule>
  </conditionalFormatting>
  <conditionalFormatting sqref="F2">
    <cfRule type="top10" dxfId="147" priority="1" rank="1"/>
  </conditionalFormatting>
  <conditionalFormatting sqref="G2">
    <cfRule type="top10" dxfId="146" priority="3" rank="1"/>
  </conditionalFormatting>
  <conditionalFormatting sqref="H2">
    <cfRule type="top10" dxfId="145" priority="8" rank="1"/>
  </conditionalFormatting>
  <conditionalFormatting sqref="I2">
    <cfRule type="top10" dxfId="144" priority="7" rank="1"/>
  </conditionalFormatting>
  <conditionalFormatting sqref="J2">
    <cfRule type="top10" dxfId="143" priority="6" rank="1"/>
  </conditionalFormatting>
  <hyperlinks>
    <hyperlink ref="Q1" location="'Virginia Adult Rankings 2023'!A1" display="Back to Ranking" xr:uid="{9B9322B3-FE21-4FC4-B3AE-7BDAE98209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139D54-EEE0-42CC-8B3B-B5A80769D86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1685-0ABE-4845-AB59-6D7A7EC1CDF8}">
  <dimension ref="A1:Q4"/>
  <sheetViews>
    <sheetView workbookViewId="0"/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36</v>
      </c>
      <c r="B2" s="40" t="s">
        <v>96</v>
      </c>
      <c r="C2" s="29">
        <v>45111</v>
      </c>
      <c r="D2" s="30" t="s">
        <v>63</v>
      </c>
      <c r="E2" s="31">
        <v>179</v>
      </c>
      <c r="F2" s="31">
        <v>187</v>
      </c>
      <c r="G2" s="31">
        <v>185</v>
      </c>
      <c r="H2" s="31">
        <v>185</v>
      </c>
      <c r="I2" s="31"/>
      <c r="J2" s="31"/>
      <c r="K2" s="32">
        <v>4</v>
      </c>
      <c r="L2" s="32">
        <v>736</v>
      </c>
      <c r="M2" s="33">
        <v>184</v>
      </c>
      <c r="N2" s="34">
        <v>4</v>
      </c>
      <c r="O2" s="35">
        <v>188</v>
      </c>
    </row>
    <row r="4" spans="1:17" x14ac:dyDescent="0.25">
      <c r="K4" s="7">
        <f>SUM(K2:K3)</f>
        <v>4</v>
      </c>
      <c r="L4" s="7">
        <f>SUM(L2:L3)</f>
        <v>736</v>
      </c>
      <c r="M4" s="12">
        <f>SUM(L4/K4)</f>
        <v>184</v>
      </c>
      <c r="N4" s="7">
        <f>SUM(N2:N3)</f>
        <v>4</v>
      </c>
      <c r="O4" s="12">
        <f>SUM(M4+N4)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7"/>
    <protectedRange algorithmName="SHA-512" hashValue="ON39YdpmFHfN9f47KpiRvqrKx0V9+erV1CNkpWzYhW/Qyc6aT8rEyCrvauWSYGZK2ia3o7vd3akF07acHAFpOA==" saltValue="yVW9XmDwTqEnmpSGai0KYg==" spinCount="100000" sqref="D2" name="Range1_1_16"/>
  </protectedRanges>
  <conditionalFormatting sqref="E2">
    <cfRule type="top10" dxfId="142" priority="6" rank="1"/>
  </conditionalFormatting>
  <conditionalFormatting sqref="E2:J2">
    <cfRule type="cellIs" dxfId="141" priority="2" operator="greaterThanOrEqual">
      <formula>200</formula>
    </cfRule>
  </conditionalFormatting>
  <conditionalFormatting sqref="F2">
    <cfRule type="top10" dxfId="140" priority="1" rank="1"/>
  </conditionalFormatting>
  <conditionalFormatting sqref="G2">
    <cfRule type="top10" dxfId="139" priority="5" rank="1"/>
  </conditionalFormatting>
  <conditionalFormatting sqref="H2">
    <cfRule type="top10" dxfId="138" priority="4" rank="1"/>
  </conditionalFormatting>
  <conditionalFormatting sqref="I2">
    <cfRule type="top10" dxfId="137" priority="3" rank="1"/>
  </conditionalFormatting>
  <conditionalFormatting sqref="J2">
    <cfRule type="top10" dxfId="136" priority="7" rank="1"/>
  </conditionalFormatting>
  <hyperlinks>
    <hyperlink ref="Q1" location="'Virginia Adult Rankings 2023'!A1" display="Back to Ranking" xr:uid="{BA96591E-E2D1-4508-B213-5D686FF80F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0F7BBC-B0F1-4413-9C8F-73A1331456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6CC00-0463-4E79-B818-6C0EEBA966F1}">
  <dimension ref="A1:Q20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28" t="s">
        <v>48</v>
      </c>
      <c r="C2" s="29">
        <v>45055</v>
      </c>
      <c r="D2" s="30" t="s">
        <v>46</v>
      </c>
      <c r="E2" s="31">
        <v>191</v>
      </c>
      <c r="F2" s="31">
        <v>198</v>
      </c>
      <c r="G2" s="31">
        <v>194</v>
      </c>
      <c r="H2" s="31"/>
      <c r="I2" s="31"/>
      <c r="J2" s="31"/>
      <c r="K2" s="32">
        <v>3</v>
      </c>
      <c r="L2" s="32">
        <v>583</v>
      </c>
      <c r="M2" s="33">
        <v>194.33333333333334</v>
      </c>
      <c r="N2" s="34">
        <v>5</v>
      </c>
      <c r="O2" s="35">
        <v>199.33333333333334</v>
      </c>
    </row>
    <row r="3" spans="1:17" x14ac:dyDescent="0.25">
      <c r="A3" s="16" t="s">
        <v>22</v>
      </c>
      <c r="B3" s="28" t="s">
        <v>48</v>
      </c>
      <c r="C3" s="29">
        <v>45059</v>
      </c>
      <c r="D3" s="30" t="s">
        <v>63</v>
      </c>
      <c r="E3" s="31">
        <v>192</v>
      </c>
      <c r="F3" s="31">
        <v>193</v>
      </c>
      <c r="G3" s="31">
        <v>196</v>
      </c>
      <c r="H3" s="31">
        <v>195</v>
      </c>
      <c r="I3" s="31">
        <v>198</v>
      </c>
      <c r="J3" s="31"/>
      <c r="K3" s="32">
        <v>5</v>
      </c>
      <c r="L3" s="32">
        <v>974</v>
      </c>
      <c r="M3" s="33">
        <v>194.8</v>
      </c>
      <c r="N3" s="34">
        <v>6</v>
      </c>
      <c r="O3" s="35">
        <v>200.8</v>
      </c>
    </row>
    <row r="4" spans="1:17" x14ac:dyDescent="0.25">
      <c r="A4" s="16" t="s">
        <v>45</v>
      </c>
      <c r="B4" s="28" t="s">
        <v>48</v>
      </c>
      <c r="C4" s="29">
        <v>45069</v>
      </c>
      <c r="D4" s="30" t="s">
        <v>63</v>
      </c>
      <c r="E4" s="31">
        <v>198</v>
      </c>
      <c r="F4" s="31">
        <v>196</v>
      </c>
      <c r="G4" s="31">
        <v>195</v>
      </c>
      <c r="H4" s="31"/>
      <c r="I4" s="31"/>
      <c r="J4" s="31"/>
      <c r="K4" s="32">
        <v>3</v>
      </c>
      <c r="L4" s="32">
        <v>589</v>
      </c>
      <c r="M4" s="33">
        <v>196.33333333333334</v>
      </c>
      <c r="N4" s="34">
        <v>2</v>
      </c>
      <c r="O4" s="35">
        <v>198.33333333333334</v>
      </c>
    </row>
    <row r="5" spans="1:17" x14ac:dyDescent="0.25">
      <c r="A5" s="16" t="s">
        <v>45</v>
      </c>
      <c r="B5" s="28" t="s">
        <v>48</v>
      </c>
      <c r="C5" s="29">
        <v>45083</v>
      </c>
      <c r="D5" s="30" t="s">
        <v>63</v>
      </c>
      <c r="E5" s="31">
        <v>195</v>
      </c>
      <c r="F5" s="31">
        <v>193</v>
      </c>
      <c r="G5" s="31">
        <v>197</v>
      </c>
      <c r="H5" s="31"/>
      <c r="I5" s="31"/>
      <c r="J5" s="31"/>
      <c r="K5" s="32">
        <v>3</v>
      </c>
      <c r="L5" s="32">
        <v>585</v>
      </c>
      <c r="M5" s="33">
        <v>195</v>
      </c>
      <c r="N5" s="34">
        <v>2</v>
      </c>
      <c r="O5" s="35">
        <v>197</v>
      </c>
    </row>
    <row r="6" spans="1:17" x14ac:dyDescent="0.25">
      <c r="A6" s="16" t="s">
        <v>45</v>
      </c>
      <c r="B6" s="28" t="s">
        <v>48</v>
      </c>
      <c r="C6" s="29">
        <v>45087</v>
      </c>
      <c r="D6" s="30" t="s">
        <v>63</v>
      </c>
      <c r="E6" s="31">
        <v>192</v>
      </c>
      <c r="F6" s="31">
        <v>194</v>
      </c>
      <c r="G6" s="31">
        <v>189</v>
      </c>
      <c r="H6" s="31">
        <v>191</v>
      </c>
      <c r="I6" s="31">
        <v>191</v>
      </c>
      <c r="J6" s="31">
        <v>190</v>
      </c>
      <c r="K6" s="32">
        <v>6</v>
      </c>
      <c r="L6" s="32">
        <v>1147</v>
      </c>
      <c r="M6" s="33">
        <v>191.16666666666666</v>
      </c>
      <c r="N6" s="34">
        <v>10</v>
      </c>
      <c r="O6" s="35">
        <v>201.16666666666666</v>
      </c>
    </row>
    <row r="7" spans="1:17" x14ac:dyDescent="0.25">
      <c r="A7" s="16" t="s">
        <v>45</v>
      </c>
      <c r="B7" s="28" t="s">
        <v>48</v>
      </c>
      <c r="C7" s="29">
        <v>45097</v>
      </c>
      <c r="D7" s="30" t="s">
        <v>63</v>
      </c>
      <c r="E7" s="31">
        <v>192</v>
      </c>
      <c r="F7" s="31">
        <v>191</v>
      </c>
      <c r="G7" s="31">
        <v>196</v>
      </c>
      <c r="H7" s="31"/>
      <c r="I7" s="31"/>
      <c r="J7" s="31"/>
      <c r="K7" s="32">
        <v>3</v>
      </c>
      <c r="L7" s="32">
        <v>579</v>
      </c>
      <c r="M7" s="33">
        <v>193</v>
      </c>
      <c r="N7" s="34">
        <v>6</v>
      </c>
      <c r="O7" s="35">
        <v>199</v>
      </c>
    </row>
    <row r="8" spans="1:17" x14ac:dyDescent="0.25">
      <c r="A8" s="16" t="s">
        <v>45</v>
      </c>
      <c r="B8" s="28" t="s">
        <v>48</v>
      </c>
      <c r="C8" s="29">
        <v>45111</v>
      </c>
      <c r="D8" s="30" t="s">
        <v>63</v>
      </c>
      <c r="E8" s="31">
        <v>193</v>
      </c>
      <c r="F8" s="31">
        <v>196</v>
      </c>
      <c r="G8" s="31">
        <v>198</v>
      </c>
      <c r="H8" s="31">
        <v>194</v>
      </c>
      <c r="I8" s="31"/>
      <c r="J8" s="31"/>
      <c r="K8" s="32">
        <v>4</v>
      </c>
      <c r="L8" s="32">
        <v>781</v>
      </c>
      <c r="M8" s="33">
        <v>195.25</v>
      </c>
      <c r="N8" s="34">
        <v>6</v>
      </c>
      <c r="O8" s="35">
        <v>201.25</v>
      </c>
    </row>
    <row r="9" spans="1:17" x14ac:dyDescent="0.25">
      <c r="A9" s="16" t="s">
        <v>45</v>
      </c>
      <c r="B9" s="28" t="s">
        <v>48</v>
      </c>
      <c r="C9" s="29">
        <v>45115</v>
      </c>
      <c r="D9" s="30" t="s">
        <v>63</v>
      </c>
      <c r="E9" s="31">
        <v>198</v>
      </c>
      <c r="F9" s="31">
        <v>197</v>
      </c>
      <c r="G9" s="31">
        <v>198</v>
      </c>
      <c r="H9" s="31">
        <v>197</v>
      </c>
      <c r="I9" s="31">
        <v>193</v>
      </c>
      <c r="J9" s="31">
        <v>197</v>
      </c>
      <c r="K9" s="32">
        <v>6</v>
      </c>
      <c r="L9" s="32">
        <v>1180</v>
      </c>
      <c r="M9" s="33">
        <v>196.66666666666666</v>
      </c>
      <c r="N9" s="34">
        <v>4</v>
      </c>
      <c r="O9" s="35">
        <v>200.66666666666666</v>
      </c>
    </row>
    <row r="10" spans="1:17" x14ac:dyDescent="0.25">
      <c r="A10" s="16" t="s">
        <v>45</v>
      </c>
      <c r="B10" s="28" t="s">
        <v>48</v>
      </c>
      <c r="C10" s="29">
        <v>45118</v>
      </c>
      <c r="D10" s="30" t="s">
        <v>63</v>
      </c>
      <c r="E10" s="31">
        <v>196</v>
      </c>
      <c r="F10" s="31">
        <v>197</v>
      </c>
      <c r="G10" s="31">
        <v>194</v>
      </c>
      <c r="H10" s="31"/>
      <c r="I10" s="31"/>
      <c r="J10" s="31"/>
      <c r="K10" s="32">
        <v>3</v>
      </c>
      <c r="L10" s="32">
        <v>587</v>
      </c>
      <c r="M10" s="33">
        <v>195.66666666666666</v>
      </c>
      <c r="N10" s="34">
        <v>2</v>
      </c>
      <c r="O10" s="35">
        <v>197.66666666666666</v>
      </c>
    </row>
    <row r="11" spans="1:17" x14ac:dyDescent="0.25">
      <c r="A11" s="16" t="s">
        <v>45</v>
      </c>
      <c r="B11" s="28" t="s">
        <v>48</v>
      </c>
      <c r="C11" s="29">
        <v>45132</v>
      </c>
      <c r="D11" s="30" t="s">
        <v>63</v>
      </c>
      <c r="E11" s="31">
        <v>194</v>
      </c>
      <c r="F11" s="31">
        <v>195</v>
      </c>
      <c r="G11" s="31">
        <v>192</v>
      </c>
      <c r="H11" s="31"/>
      <c r="I11" s="31"/>
      <c r="J11" s="31"/>
      <c r="K11" s="32">
        <v>3</v>
      </c>
      <c r="L11" s="32">
        <v>581</v>
      </c>
      <c r="M11" s="33">
        <v>193.66666666666666</v>
      </c>
      <c r="N11" s="34">
        <v>2</v>
      </c>
      <c r="O11" s="35">
        <v>195.66666666666666</v>
      </c>
    </row>
    <row r="12" spans="1:17" x14ac:dyDescent="0.25">
      <c r="A12" s="16" t="s">
        <v>45</v>
      </c>
      <c r="B12" s="28" t="s">
        <v>48</v>
      </c>
      <c r="C12" s="29">
        <v>45139</v>
      </c>
      <c r="D12" s="30" t="s">
        <v>63</v>
      </c>
      <c r="E12" s="31">
        <v>192</v>
      </c>
      <c r="F12" s="31">
        <v>198.001</v>
      </c>
      <c r="G12" s="31">
        <v>196</v>
      </c>
      <c r="H12" s="31"/>
      <c r="I12" s="31"/>
      <c r="J12" s="31"/>
      <c r="K12" s="32">
        <v>3</v>
      </c>
      <c r="L12" s="32">
        <v>586.00099999999998</v>
      </c>
      <c r="M12" s="33">
        <v>195.33366666666666</v>
      </c>
      <c r="N12" s="34">
        <v>7</v>
      </c>
      <c r="O12" s="35">
        <v>202.33366666666666</v>
      </c>
    </row>
    <row r="13" spans="1:17" x14ac:dyDescent="0.25">
      <c r="A13" s="16" t="s">
        <v>45</v>
      </c>
      <c r="B13" s="28" t="s">
        <v>48</v>
      </c>
      <c r="C13" s="29">
        <v>45150</v>
      </c>
      <c r="D13" s="30" t="s">
        <v>63</v>
      </c>
      <c r="E13" s="31">
        <v>193</v>
      </c>
      <c r="F13" s="31">
        <v>197.00200000000001</v>
      </c>
      <c r="G13" s="31">
        <v>193</v>
      </c>
      <c r="H13" s="31">
        <v>198.001</v>
      </c>
      <c r="I13" s="31">
        <v>196</v>
      </c>
      <c r="J13" s="31"/>
      <c r="K13" s="32">
        <v>5</v>
      </c>
      <c r="L13" s="32">
        <v>977.00299999999993</v>
      </c>
      <c r="M13" s="33">
        <v>195.4006</v>
      </c>
      <c r="N13" s="34">
        <v>7</v>
      </c>
      <c r="O13" s="35">
        <v>202.4006</v>
      </c>
    </row>
    <row r="14" spans="1:17" x14ac:dyDescent="0.25">
      <c r="A14" s="16" t="s">
        <v>45</v>
      </c>
      <c r="B14" s="28" t="s">
        <v>48</v>
      </c>
      <c r="C14" s="29">
        <v>45153</v>
      </c>
      <c r="D14" s="30" t="s">
        <v>63</v>
      </c>
      <c r="E14" s="31">
        <v>196</v>
      </c>
      <c r="F14" s="31">
        <v>188</v>
      </c>
      <c r="G14" s="31">
        <v>195</v>
      </c>
      <c r="H14" s="31"/>
      <c r="I14" s="31"/>
      <c r="J14" s="31"/>
      <c r="K14" s="32">
        <v>3</v>
      </c>
      <c r="L14" s="32">
        <v>579</v>
      </c>
      <c r="M14" s="33">
        <v>193</v>
      </c>
      <c r="N14" s="34">
        <v>6</v>
      </c>
      <c r="O14" s="35">
        <v>199</v>
      </c>
    </row>
    <row r="15" spans="1:17" x14ac:dyDescent="0.25">
      <c r="A15" s="16" t="s">
        <v>45</v>
      </c>
      <c r="B15" s="28" t="s">
        <v>48</v>
      </c>
      <c r="C15" s="29">
        <v>45167</v>
      </c>
      <c r="D15" s="30" t="s">
        <v>63</v>
      </c>
      <c r="E15" s="31">
        <v>197</v>
      </c>
      <c r="F15" s="31">
        <v>198</v>
      </c>
      <c r="G15" s="31">
        <v>198</v>
      </c>
      <c r="H15" s="31">
        <v>195</v>
      </c>
      <c r="I15" s="31"/>
      <c r="J15" s="31"/>
      <c r="K15" s="32">
        <v>4</v>
      </c>
      <c r="L15" s="32">
        <v>788</v>
      </c>
      <c r="M15" s="33">
        <v>197</v>
      </c>
      <c r="N15" s="34">
        <v>4</v>
      </c>
      <c r="O15" s="35">
        <v>201</v>
      </c>
    </row>
    <row r="16" spans="1:17" x14ac:dyDescent="0.25">
      <c r="A16" s="16" t="s">
        <v>45</v>
      </c>
      <c r="B16" s="28" t="s">
        <v>48</v>
      </c>
      <c r="C16" s="29">
        <v>45178</v>
      </c>
      <c r="D16" s="30" t="s">
        <v>63</v>
      </c>
      <c r="E16" s="31">
        <v>197</v>
      </c>
      <c r="F16" s="31">
        <v>197</v>
      </c>
      <c r="G16" s="31">
        <v>195</v>
      </c>
      <c r="H16" s="31">
        <v>195</v>
      </c>
      <c r="I16" s="31">
        <v>199.00200000000001</v>
      </c>
      <c r="J16" s="31">
        <v>195</v>
      </c>
      <c r="K16" s="32">
        <v>6</v>
      </c>
      <c r="L16" s="32">
        <v>1178.002</v>
      </c>
      <c r="M16" s="33">
        <v>196.33366666666666</v>
      </c>
      <c r="N16" s="34">
        <v>8</v>
      </c>
      <c r="O16" s="35">
        <v>204.33366666666666</v>
      </c>
    </row>
    <row r="17" spans="1:15" x14ac:dyDescent="0.25">
      <c r="A17" s="16" t="s">
        <v>45</v>
      </c>
      <c r="B17" s="28" t="s">
        <v>48</v>
      </c>
      <c r="C17" s="29">
        <v>45181</v>
      </c>
      <c r="D17" s="30" t="s">
        <v>63</v>
      </c>
      <c r="E17" s="31">
        <v>199.001</v>
      </c>
      <c r="F17" s="31">
        <v>199</v>
      </c>
      <c r="G17" s="57">
        <v>200</v>
      </c>
      <c r="H17" s="31">
        <v>199.001</v>
      </c>
      <c r="I17" s="31"/>
      <c r="J17" s="31"/>
      <c r="K17" s="32">
        <v>4</v>
      </c>
      <c r="L17" s="32">
        <v>797.00199999999995</v>
      </c>
      <c r="M17" s="33">
        <v>199.25049999999999</v>
      </c>
      <c r="N17" s="34">
        <v>9</v>
      </c>
      <c r="O17" s="35">
        <v>208.25049999999999</v>
      </c>
    </row>
    <row r="18" spans="1:15" x14ac:dyDescent="0.25">
      <c r="A18" s="16" t="s">
        <v>45</v>
      </c>
      <c r="B18" s="28" t="s">
        <v>48</v>
      </c>
      <c r="C18" s="29">
        <v>45195</v>
      </c>
      <c r="D18" s="30" t="s">
        <v>63</v>
      </c>
      <c r="E18" s="31">
        <v>198</v>
      </c>
      <c r="F18" s="31">
        <v>195</v>
      </c>
      <c r="G18" s="31">
        <v>196</v>
      </c>
      <c r="H18" s="31">
        <v>189</v>
      </c>
      <c r="I18" s="31"/>
      <c r="J18" s="31"/>
      <c r="K18" s="32">
        <v>4</v>
      </c>
      <c r="L18" s="32">
        <v>778</v>
      </c>
      <c r="M18" s="33">
        <v>194.5</v>
      </c>
      <c r="N18" s="34">
        <v>6</v>
      </c>
      <c r="O18" s="35">
        <v>200.5</v>
      </c>
    </row>
    <row r="20" spans="1:15" x14ac:dyDescent="0.25">
      <c r="K20" s="7">
        <f>SUM(K2:K19)</f>
        <v>68</v>
      </c>
      <c r="L20" s="7">
        <f>SUM(L2:L19)</f>
        <v>13269.008000000002</v>
      </c>
      <c r="M20" s="12">
        <f>SUM(L20/K20)</f>
        <v>195.13247058823532</v>
      </c>
      <c r="N20" s="7">
        <f>SUM(N2:N19)</f>
        <v>92</v>
      </c>
      <c r="O20" s="12">
        <f>SUM(M20+N20)</f>
        <v>287.13247058823532</v>
      </c>
    </row>
  </sheetData>
  <protectedRanges>
    <protectedRange algorithmName="SHA-512" hashValue="ON39YdpmFHfN9f47KpiRvqrKx0V9+erV1CNkpWzYhW/Qyc6aT8rEyCrvauWSYGZK2ia3o7vd3akF07acHAFpOA==" saltValue="yVW9XmDwTqEnmpSGai0KYg==" spinCount="100000" sqref="C4" name="Range1_2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H4:J4" name="Range1_3_11"/>
    <protectedRange algorithmName="SHA-512" hashValue="ON39YdpmFHfN9f47KpiRvqrKx0V9+erV1CNkpWzYhW/Qyc6aT8rEyCrvauWSYGZK2ia3o7vd3akF07acHAFpOA==" saltValue="yVW9XmDwTqEnmpSGai0KYg==" spinCount="100000" sqref="B4" name="Range1_2_1"/>
    <protectedRange algorithmName="SHA-512" hashValue="ON39YdpmFHfN9f47KpiRvqrKx0V9+erV1CNkpWzYhW/Qyc6aT8rEyCrvauWSYGZK2ia3o7vd3akF07acHAFpOA==" saltValue="yVW9XmDwTqEnmpSGai0KYg==" spinCount="100000" sqref="E4:G4" name="Range1_3_1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I3:J3 B3" name="Range1_8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B6:C6" name="Range1_4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H6:J6" name="Range1_3_1_3"/>
    <protectedRange algorithmName="SHA-512" hashValue="ON39YdpmFHfN9f47KpiRvqrKx0V9+erV1CNkpWzYhW/Qyc6aT8rEyCrvauWSYGZK2ia3o7vd3akF07acHAFpOA==" saltValue="yVW9XmDwTqEnmpSGai0KYg==" spinCount="100000" sqref="E6:G6" name="Range1_3_1_2_1"/>
    <protectedRange algorithmName="SHA-512" hashValue="ON39YdpmFHfN9f47KpiRvqrKx0V9+erV1CNkpWzYhW/Qyc6aT8rEyCrvauWSYGZK2ia3o7vd3akF07acHAFpOA==" saltValue="yVW9XmDwTqEnmpSGai0KYg==" spinCount="100000" sqref="B8:C8" name="Range1_46"/>
    <protectedRange algorithmName="SHA-512" hashValue="ON39YdpmFHfN9f47KpiRvqrKx0V9+erV1CNkpWzYhW/Qyc6aT8rEyCrvauWSYGZK2ia3o7vd3akF07acHAFpOA==" saltValue="yVW9XmDwTqEnmpSGai0KYg==" spinCount="100000" sqref="D8" name="Range1_1_15"/>
    <protectedRange algorithmName="SHA-512" hashValue="ON39YdpmFHfN9f47KpiRvqrKx0V9+erV1CNkpWzYhW/Qyc6aT8rEyCrvauWSYGZK2ia3o7vd3akF07acHAFpOA==" saltValue="yVW9XmDwTqEnmpSGai0KYg==" spinCount="100000" sqref="H8:J8" name="Range1_3_15"/>
    <protectedRange algorithmName="SHA-512" hashValue="ON39YdpmFHfN9f47KpiRvqrKx0V9+erV1CNkpWzYhW/Qyc6aT8rEyCrvauWSYGZK2ia3o7vd3akF07acHAFpOA==" saltValue="yVW9XmDwTqEnmpSGai0KYg==" spinCount="100000" sqref="E8:G8" name="Range1_3_1_3_1"/>
    <protectedRange algorithmName="SHA-512" hashValue="ON39YdpmFHfN9f47KpiRvqrKx0V9+erV1CNkpWzYhW/Qyc6aT8rEyCrvauWSYGZK2ia3o7vd3akF07acHAFpOA==" saltValue="yVW9XmDwTqEnmpSGai0KYg==" spinCount="100000" sqref="C9" name="Range1_49"/>
    <protectedRange algorithmName="SHA-512" hashValue="ON39YdpmFHfN9f47KpiRvqrKx0V9+erV1CNkpWzYhW/Qyc6aT8rEyCrvauWSYGZK2ia3o7vd3akF07acHAFpOA==" saltValue="yVW9XmDwTqEnmpSGai0KYg==" spinCount="100000" sqref="D9" name="Range1_1_18"/>
    <protectedRange algorithmName="SHA-512" hashValue="ON39YdpmFHfN9f47KpiRvqrKx0V9+erV1CNkpWzYhW/Qyc6aT8rEyCrvauWSYGZK2ia3o7vd3akF07acHAFpOA==" saltValue="yVW9XmDwTqEnmpSGai0KYg==" spinCount="100000" sqref="B9" name="Range1_2_2"/>
    <protectedRange algorithmName="SHA-512" hashValue="ON39YdpmFHfN9f47KpiRvqrKx0V9+erV1CNkpWzYhW/Qyc6aT8rEyCrvauWSYGZK2ia3o7vd3akF07acHAFpOA==" saltValue="yVW9XmDwTqEnmpSGai0KYg==" spinCount="100000" sqref="H9:J9" name="Range1_3_2_1"/>
    <protectedRange algorithmName="SHA-512" hashValue="ON39YdpmFHfN9f47KpiRvqrKx0V9+erV1CNkpWzYhW/Qyc6aT8rEyCrvauWSYGZK2ia3o7vd3akF07acHAFpOA==" saltValue="yVW9XmDwTqEnmpSGai0KYg==" spinCount="100000" sqref="E9:G9" name="Range1_3_1_1_1"/>
  </protectedRanges>
  <hyperlinks>
    <hyperlink ref="Q1" location="'Virginia Adult Rankings 2023'!A1" display="Back to Ranking" xr:uid="{4163B115-0F95-4D39-AAB3-30E1ABAF2D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BF66C6-8DD8-42AF-B087-F32F67D8A53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84161-74A1-418E-9467-41A9A2093111}">
  <dimension ref="A1:Q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55</v>
      </c>
      <c r="B2" s="40" t="s">
        <v>87</v>
      </c>
      <c r="C2" s="29">
        <v>45083</v>
      </c>
      <c r="D2" s="41" t="s">
        <v>63</v>
      </c>
      <c r="E2" s="31">
        <v>195</v>
      </c>
      <c r="F2" s="31">
        <v>195</v>
      </c>
      <c r="G2" s="31">
        <v>195</v>
      </c>
      <c r="H2" s="31"/>
      <c r="I2" s="31"/>
      <c r="J2" s="31"/>
      <c r="K2" s="32">
        <v>3</v>
      </c>
      <c r="L2" s="32">
        <v>585</v>
      </c>
      <c r="M2" s="33">
        <v>195</v>
      </c>
      <c r="N2" s="34">
        <v>4</v>
      </c>
      <c r="O2" s="35">
        <v>199</v>
      </c>
    </row>
    <row r="3" spans="1:17" x14ac:dyDescent="0.25">
      <c r="A3" s="16" t="s">
        <v>55</v>
      </c>
      <c r="B3" s="28" t="s">
        <v>87</v>
      </c>
      <c r="C3" s="29">
        <v>45118</v>
      </c>
      <c r="D3" s="41" t="s">
        <v>63</v>
      </c>
      <c r="E3" s="31">
        <v>192</v>
      </c>
      <c r="F3" s="31">
        <v>195</v>
      </c>
      <c r="G3" s="31">
        <v>196</v>
      </c>
      <c r="H3" s="31"/>
      <c r="I3" s="31"/>
      <c r="J3" s="31"/>
      <c r="K3" s="32">
        <v>3</v>
      </c>
      <c r="L3" s="32">
        <v>583</v>
      </c>
      <c r="M3" s="33">
        <v>194.33333333333334</v>
      </c>
      <c r="N3" s="34">
        <v>4</v>
      </c>
      <c r="O3" s="35">
        <v>198.33333333333334</v>
      </c>
    </row>
    <row r="4" spans="1:17" x14ac:dyDescent="0.25">
      <c r="A4" s="16" t="s">
        <v>55</v>
      </c>
      <c r="B4" s="28" t="s">
        <v>87</v>
      </c>
      <c r="C4" s="29">
        <v>45132</v>
      </c>
      <c r="D4" s="41" t="s">
        <v>63</v>
      </c>
      <c r="E4" s="31">
        <v>193</v>
      </c>
      <c r="F4" s="31">
        <v>190</v>
      </c>
      <c r="G4" s="31">
        <v>195</v>
      </c>
      <c r="H4" s="31"/>
      <c r="I4" s="31"/>
      <c r="J4" s="31"/>
      <c r="K4" s="32">
        <v>3</v>
      </c>
      <c r="L4" s="32">
        <v>578</v>
      </c>
      <c r="M4" s="33">
        <v>192.66666666666666</v>
      </c>
      <c r="N4" s="34">
        <v>4</v>
      </c>
      <c r="O4" s="35">
        <v>196.66666666666666</v>
      </c>
    </row>
    <row r="5" spans="1:17" x14ac:dyDescent="0.25">
      <c r="A5" s="16" t="s">
        <v>55</v>
      </c>
      <c r="B5" s="28" t="s">
        <v>87</v>
      </c>
      <c r="C5" s="29">
        <v>45167</v>
      </c>
      <c r="D5" s="41" t="s">
        <v>63</v>
      </c>
      <c r="E5" s="31">
        <v>197</v>
      </c>
      <c r="F5" s="31">
        <v>196</v>
      </c>
      <c r="G5" s="31">
        <v>191</v>
      </c>
      <c r="H5" s="31">
        <v>198</v>
      </c>
      <c r="I5" s="31"/>
      <c r="J5" s="31"/>
      <c r="K5" s="32">
        <v>4</v>
      </c>
      <c r="L5" s="32">
        <v>782</v>
      </c>
      <c r="M5" s="33">
        <v>195.5</v>
      </c>
      <c r="N5" s="34">
        <v>8</v>
      </c>
      <c r="O5" s="35">
        <v>203.5</v>
      </c>
    </row>
    <row r="6" spans="1:17" x14ac:dyDescent="0.25">
      <c r="A6" s="16" t="s">
        <v>55</v>
      </c>
      <c r="B6" s="28" t="s">
        <v>87</v>
      </c>
      <c r="C6" s="29">
        <v>45178</v>
      </c>
      <c r="D6" s="41" t="s">
        <v>63</v>
      </c>
      <c r="E6" s="31">
        <v>196</v>
      </c>
      <c r="F6" s="31">
        <v>198</v>
      </c>
      <c r="G6" s="31">
        <v>195.00200000000001</v>
      </c>
      <c r="H6" s="31">
        <v>196.001</v>
      </c>
      <c r="I6" s="31">
        <v>191</v>
      </c>
      <c r="J6" s="31">
        <v>194</v>
      </c>
      <c r="K6" s="32">
        <v>6</v>
      </c>
      <c r="L6" s="32">
        <v>1170.0029999999999</v>
      </c>
      <c r="M6" s="33">
        <v>195.00049999999999</v>
      </c>
      <c r="N6" s="34">
        <v>20</v>
      </c>
      <c r="O6" s="35">
        <v>215.00049999999999</v>
      </c>
    </row>
    <row r="8" spans="1:17" x14ac:dyDescent="0.25">
      <c r="K8" s="7">
        <f>SUM(K2:K7)</f>
        <v>19</v>
      </c>
      <c r="L8" s="7">
        <f>SUM(L2:L7)</f>
        <v>3698.0029999999997</v>
      </c>
      <c r="M8" s="12">
        <f>SUM(L8/K8)</f>
        <v>194.63173684210525</v>
      </c>
      <c r="N8" s="7">
        <f>SUM(N2:N7)</f>
        <v>40</v>
      </c>
      <c r="O8" s="12">
        <f>SUM(M8+N8)</f>
        <v>234.63173684210525</v>
      </c>
    </row>
  </sheetData>
  <hyperlinks>
    <hyperlink ref="Q1" location="'Virginia Adult Rankings 2023'!A1" display="Back to Ranking" xr:uid="{76FCE4AF-5151-49F5-BCDF-D9F4A2D5A7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2401D8-A327-4694-9838-15F139478AC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FAD58-EAF8-4E00-977A-3D889653BEF5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56" t="s">
        <v>45</v>
      </c>
      <c r="B2" s="40" t="s">
        <v>97</v>
      </c>
      <c r="C2" s="42">
        <v>45115</v>
      </c>
      <c r="D2" s="43" t="s">
        <v>63</v>
      </c>
      <c r="E2" s="44">
        <v>200</v>
      </c>
      <c r="F2" s="44">
        <v>197</v>
      </c>
      <c r="G2" s="44">
        <v>197</v>
      </c>
      <c r="H2" s="44">
        <v>196</v>
      </c>
      <c r="I2" s="44">
        <v>200</v>
      </c>
      <c r="J2" s="44">
        <v>197</v>
      </c>
      <c r="K2" s="45">
        <v>6</v>
      </c>
      <c r="L2" s="45">
        <v>1187</v>
      </c>
      <c r="M2" s="46">
        <v>197.83333333333334</v>
      </c>
      <c r="N2" s="47">
        <v>8</v>
      </c>
      <c r="O2" s="48">
        <v>205.83333333333334</v>
      </c>
    </row>
    <row r="4" spans="1:17" x14ac:dyDescent="0.25">
      <c r="K4" s="7">
        <f>SUM(K2:K3)</f>
        <v>6</v>
      </c>
      <c r="L4" s="7">
        <f>SUM(L2:L3)</f>
        <v>1187</v>
      </c>
      <c r="M4" s="12">
        <f>SUM(L4/K4)</f>
        <v>197.83333333333334</v>
      </c>
      <c r="N4" s="7">
        <f>SUM(N2:N3)</f>
        <v>8</v>
      </c>
      <c r="O4" s="12">
        <f>SUM(M4+N4)</f>
        <v>205.83333333333334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49_1"/>
    <protectedRange algorithmName="SHA-512" hashValue="ON39YdpmFHfN9f47KpiRvqrKx0V9+erV1CNkpWzYhW/Qyc6aT8rEyCrvauWSYGZK2ia3o7vd3akF07acHAFpOA==" saltValue="yVW9XmDwTqEnmpSGai0KYg==" spinCount="100000" sqref="D2" name="Range1_1_18_1"/>
    <protectedRange algorithmName="SHA-512" hashValue="ON39YdpmFHfN9f47KpiRvqrKx0V9+erV1CNkpWzYhW/Qyc6aT8rEyCrvauWSYGZK2ia3o7vd3akF07acHAFpOA==" saltValue="yVW9XmDwTqEnmpSGai0KYg==" spinCount="100000" sqref="B2" name="Range1_2_2_1"/>
    <protectedRange algorithmName="SHA-512" hashValue="ON39YdpmFHfN9f47KpiRvqrKx0V9+erV1CNkpWzYhW/Qyc6aT8rEyCrvauWSYGZK2ia3o7vd3akF07acHAFpOA==" saltValue="yVW9XmDwTqEnmpSGai0KYg==" spinCount="100000" sqref="H2:J2" name="Range1_3_2_1_1"/>
    <protectedRange algorithmName="SHA-512" hashValue="ON39YdpmFHfN9f47KpiRvqrKx0V9+erV1CNkpWzYhW/Qyc6aT8rEyCrvauWSYGZK2ia3o7vd3akF07acHAFpOA==" saltValue="yVW9XmDwTqEnmpSGai0KYg==" spinCount="100000" sqref="E2:G2" name="Range1_3_1_1_1_2"/>
  </protectedRanges>
  <conditionalFormatting sqref="E2">
    <cfRule type="top10" dxfId="135" priority="4" rank="1"/>
  </conditionalFormatting>
  <conditionalFormatting sqref="E2:J2">
    <cfRule type="cellIs" dxfId="134" priority="2" operator="greaterThanOrEqual">
      <formula>200</formula>
    </cfRule>
  </conditionalFormatting>
  <conditionalFormatting sqref="F2">
    <cfRule type="top10" dxfId="133" priority="1" rank="1"/>
  </conditionalFormatting>
  <conditionalFormatting sqref="G2">
    <cfRule type="top10" dxfId="132" priority="3" rank="1"/>
  </conditionalFormatting>
  <conditionalFormatting sqref="H2">
    <cfRule type="top10" dxfId="131" priority="8" rank="1"/>
  </conditionalFormatting>
  <conditionalFormatting sqref="I2">
    <cfRule type="top10" dxfId="130" priority="7" rank="1"/>
  </conditionalFormatting>
  <conditionalFormatting sqref="J2">
    <cfRule type="top10" dxfId="129" priority="6" rank="1"/>
  </conditionalFormatting>
  <hyperlinks>
    <hyperlink ref="Q1" location="'Virginia Adult Rankings 2023'!A1" display="Back to Ranking" xr:uid="{73354BB8-2E5D-46AF-B7BB-BF65DF26D2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374C90-A15A-4C67-BCD4-E922E7A2F8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08042-86EB-4986-8D78-50BEB49C0B4F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103</v>
      </c>
      <c r="C2" s="42">
        <v>45069</v>
      </c>
      <c r="D2" s="43" t="s">
        <v>63</v>
      </c>
      <c r="E2" s="44">
        <v>198</v>
      </c>
      <c r="F2" s="44">
        <v>199</v>
      </c>
      <c r="G2" s="44">
        <v>199</v>
      </c>
      <c r="H2" s="44"/>
      <c r="I2" s="44"/>
      <c r="J2" s="44"/>
      <c r="K2" s="45">
        <v>3</v>
      </c>
      <c r="L2" s="45">
        <v>596</v>
      </c>
      <c r="M2" s="46">
        <v>198.66666666666666</v>
      </c>
      <c r="N2" s="47">
        <v>3</v>
      </c>
      <c r="O2" s="48">
        <v>201.66666666666666</v>
      </c>
    </row>
    <row r="4" spans="1:17" x14ac:dyDescent="0.25">
      <c r="K4" s="7">
        <f>SUM(K2:K3)</f>
        <v>3</v>
      </c>
      <c r="L4" s="7">
        <f>SUM(L2:L3)</f>
        <v>596</v>
      </c>
      <c r="M4" s="12">
        <f>SUM(L4/K4)</f>
        <v>198.66666666666666</v>
      </c>
      <c r="N4" s="7">
        <f>SUM(N2:N3)</f>
        <v>3</v>
      </c>
      <c r="O4" s="12">
        <f>SUM(M4+N4)</f>
        <v>201.66666666666666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E2">
    <cfRule type="top10" dxfId="128" priority="4" rank="1"/>
  </conditionalFormatting>
  <conditionalFormatting sqref="E2:J2">
    <cfRule type="cellIs" dxfId="127" priority="2" operator="greaterThanOrEqual">
      <formula>200</formula>
    </cfRule>
  </conditionalFormatting>
  <conditionalFormatting sqref="F2">
    <cfRule type="top10" dxfId="126" priority="1" rank="1"/>
  </conditionalFormatting>
  <conditionalFormatting sqref="G2">
    <cfRule type="top10" dxfId="125" priority="3" rank="1"/>
  </conditionalFormatting>
  <conditionalFormatting sqref="H2">
    <cfRule type="top10" dxfId="124" priority="8" rank="1"/>
  </conditionalFormatting>
  <conditionalFormatting sqref="I2">
    <cfRule type="top10" dxfId="123" priority="7" rank="1"/>
  </conditionalFormatting>
  <conditionalFormatting sqref="J2">
    <cfRule type="top10" dxfId="122" priority="6" rank="1"/>
  </conditionalFormatting>
  <hyperlinks>
    <hyperlink ref="Q1" location="'Virginia Adult Rankings 2023'!A1" display="Back to Ranking" xr:uid="{A0537403-0626-4A4C-A898-74174295F4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17109E-355C-4352-A33D-0C373F8F83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215D-8352-420E-BCC5-0F7847582E28}">
  <dimension ref="A1:Q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36</v>
      </c>
      <c r="B2" s="40" t="s">
        <v>94</v>
      </c>
      <c r="C2" s="29">
        <v>45111</v>
      </c>
      <c r="D2" s="30" t="s">
        <v>63</v>
      </c>
      <c r="E2" s="31">
        <v>195</v>
      </c>
      <c r="F2" s="31">
        <v>185</v>
      </c>
      <c r="G2" s="31">
        <v>193.001</v>
      </c>
      <c r="H2" s="31">
        <v>194</v>
      </c>
      <c r="I2" s="31"/>
      <c r="J2" s="31"/>
      <c r="K2" s="32">
        <v>4</v>
      </c>
      <c r="L2" s="32">
        <v>767.00099999999998</v>
      </c>
      <c r="M2" s="33">
        <v>191.75024999999999</v>
      </c>
      <c r="N2" s="34">
        <v>11</v>
      </c>
      <c r="O2" s="35">
        <v>202.75024999999999</v>
      </c>
    </row>
    <row r="3" spans="1:17" x14ac:dyDescent="0.25">
      <c r="A3" s="16" t="s">
        <v>36</v>
      </c>
      <c r="B3" s="28" t="s">
        <v>94</v>
      </c>
      <c r="C3" s="29">
        <v>45118</v>
      </c>
      <c r="D3" s="30" t="s">
        <v>63</v>
      </c>
      <c r="E3" s="31">
        <v>193</v>
      </c>
      <c r="F3" s="31">
        <v>186</v>
      </c>
      <c r="G3" s="31">
        <v>187</v>
      </c>
      <c r="H3" s="31"/>
      <c r="I3" s="31"/>
      <c r="J3" s="31"/>
      <c r="K3" s="32">
        <v>3</v>
      </c>
      <c r="L3" s="32">
        <v>566</v>
      </c>
      <c r="M3" s="33">
        <v>188.66666666666666</v>
      </c>
      <c r="N3" s="34">
        <v>4</v>
      </c>
      <c r="O3" s="35">
        <v>192.66666666666666</v>
      </c>
    </row>
    <row r="4" spans="1:17" x14ac:dyDescent="0.25">
      <c r="A4" s="16" t="s">
        <v>36</v>
      </c>
      <c r="B4" s="28" t="s">
        <v>94</v>
      </c>
      <c r="C4" s="29">
        <v>45132</v>
      </c>
      <c r="D4" s="30" t="s">
        <v>63</v>
      </c>
      <c r="E4" s="31">
        <v>188</v>
      </c>
      <c r="F4" s="31">
        <v>182</v>
      </c>
      <c r="G4" s="31">
        <v>189</v>
      </c>
      <c r="H4" s="31"/>
      <c r="I4" s="31"/>
      <c r="J4" s="31"/>
      <c r="K4" s="32">
        <v>3</v>
      </c>
      <c r="L4" s="32">
        <v>559</v>
      </c>
      <c r="M4" s="33">
        <v>186.33333333333334</v>
      </c>
      <c r="N4" s="34">
        <v>3</v>
      </c>
      <c r="O4" s="35">
        <v>189.33333333333334</v>
      </c>
    </row>
    <row r="6" spans="1:17" x14ac:dyDescent="0.25">
      <c r="K6" s="7">
        <f>SUM(K2:K5)</f>
        <v>10</v>
      </c>
      <c r="L6" s="7">
        <f>SUM(L2:L5)</f>
        <v>1892.001</v>
      </c>
      <c r="M6" s="12">
        <f>SUM(L6/K6)</f>
        <v>189.20009999999999</v>
      </c>
      <c r="N6" s="7">
        <f>SUM(N2:N5)</f>
        <v>18</v>
      </c>
      <c r="O6" s="12">
        <f>SUM(M6+N6)</f>
        <v>207.20009999999999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7_1"/>
    <protectedRange algorithmName="SHA-512" hashValue="ON39YdpmFHfN9f47KpiRvqrKx0V9+erV1CNkpWzYhW/Qyc6aT8rEyCrvauWSYGZK2ia3o7vd3akF07acHAFpOA==" saltValue="yVW9XmDwTqEnmpSGai0KYg==" spinCount="100000" sqref="D2" name="Range1_1_16_1"/>
  </protectedRanges>
  <conditionalFormatting sqref="E2">
    <cfRule type="top10" dxfId="121" priority="6" rank="1"/>
  </conditionalFormatting>
  <conditionalFormatting sqref="E2:J2">
    <cfRule type="cellIs" dxfId="120" priority="2" operator="greaterThanOrEqual">
      <formula>200</formula>
    </cfRule>
  </conditionalFormatting>
  <conditionalFormatting sqref="F2">
    <cfRule type="top10" dxfId="119" priority="1" rank="1"/>
  </conditionalFormatting>
  <conditionalFormatting sqref="G2">
    <cfRule type="top10" dxfId="118" priority="5" rank="1"/>
  </conditionalFormatting>
  <conditionalFormatting sqref="H2">
    <cfRule type="top10" dxfId="117" priority="4" rank="1"/>
  </conditionalFormatting>
  <conditionalFormatting sqref="I2">
    <cfRule type="top10" dxfId="116" priority="3" rank="1"/>
  </conditionalFormatting>
  <conditionalFormatting sqref="J2">
    <cfRule type="top10" dxfId="115" priority="7" rank="1"/>
  </conditionalFormatting>
  <hyperlinks>
    <hyperlink ref="Q1" location="'Virginia Adult Rankings 2023'!A1" display="Back to Ranking" xr:uid="{C08BEA6C-ADF7-4A8C-88A9-5AA03AB722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5C39AF-6921-4233-B07B-120ECCFCE9F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9C6C8-8970-432A-99E8-0EF012786030}">
  <dimension ref="A1:Q2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36</v>
      </c>
      <c r="B2" s="28" t="s">
        <v>37</v>
      </c>
      <c r="C2" s="29">
        <v>45052</v>
      </c>
      <c r="D2" s="30" t="s">
        <v>31</v>
      </c>
      <c r="E2" s="31">
        <v>190</v>
      </c>
      <c r="F2" s="31">
        <v>190</v>
      </c>
      <c r="G2" s="31">
        <v>193</v>
      </c>
      <c r="H2" s="31">
        <v>194</v>
      </c>
      <c r="I2" s="31"/>
      <c r="J2" s="31"/>
      <c r="K2" s="32">
        <v>4</v>
      </c>
      <c r="L2" s="32">
        <v>767</v>
      </c>
      <c r="M2" s="33">
        <v>191.75</v>
      </c>
      <c r="N2" s="34">
        <v>13</v>
      </c>
      <c r="O2" s="35">
        <v>204.75</v>
      </c>
    </row>
    <row r="3" spans="1:17" x14ac:dyDescent="0.25">
      <c r="A3" s="16" t="s">
        <v>36</v>
      </c>
      <c r="B3" s="28" t="s">
        <v>37</v>
      </c>
      <c r="C3" s="29">
        <v>45065</v>
      </c>
      <c r="D3" s="30" t="s">
        <v>64</v>
      </c>
      <c r="E3" s="31">
        <v>185</v>
      </c>
      <c r="F3" s="31">
        <v>190</v>
      </c>
      <c r="G3" s="31">
        <v>191</v>
      </c>
      <c r="H3" s="31">
        <v>192</v>
      </c>
      <c r="I3" s="31"/>
      <c r="J3" s="31"/>
      <c r="K3" s="32">
        <v>4</v>
      </c>
      <c r="L3" s="32">
        <v>758</v>
      </c>
      <c r="M3" s="33">
        <v>189.5</v>
      </c>
      <c r="N3" s="34">
        <v>5</v>
      </c>
      <c r="O3" s="35">
        <v>194.5</v>
      </c>
    </row>
    <row r="4" spans="1:17" x14ac:dyDescent="0.25">
      <c r="A4" s="16" t="s">
        <v>36</v>
      </c>
      <c r="B4" s="28" t="s">
        <v>37</v>
      </c>
      <c r="C4" s="29">
        <v>45080</v>
      </c>
      <c r="D4" s="30" t="s">
        <v>64</v>
      </c>
      <c r="E4" s="39">
        <v>194</v>
      </c>
      <c r="F4" s="39">
        <v>188</v>
      </c>
      <c r="G4" s="39">
        <v>196</v>
      </c>
      <c r="H4" s="39">
        <v>194</v>
      </c>
      <c r="I4" s="31"/>
      <c r="J4" s="31"/>
      <c r="K4" s="32">
        <v>4</v>
      </c>
      <c r="L4" s="32">
        <v>772</v>
      </c>
      <c r="M4" s="33">
        <v>193</v>
      </c>
      <c r="N4" s="34">
        <v>9</v>
      </c>
      <c r="O4" s="35">
        <v>202</v>
      </c>
    </row>
    <row r="5" spans="1:17" x14ac:dyDescent="0.25">
      <c r="A5" s="16" t="s">
        <v>36</v>
      </c>
      <c r="B5" s="28" t="s">
        <v>37</v>
      </c>
      <c r="C5" s="29">
        <v>45093</v>
      </c>
      <c r="D5" s="30" t="s">
        <v>43</v>
      </c>
      <c r="E5" s="31">
        <v>194</v>
      </c>
      <c r="F5" s="31">
        <v>195</v>
      </c>
      <c r="G5" s="31">
        <v>191</v>
      </c>
      <c r="H5" s="31">
        <v>192</v>
      </c>
      <c r="I5" s="31"/>
      <c r="J5" s="31"/>
      <c r="K5" s="32">
        <v>4</v>
      </c>
      <c r="L5" s="32">
        <v>772</v>
      </c>
      <c r="M5" s="33">
        <v>193</v>
      </c>
      <c r="N5" s="34">
        <v>11</v>
      </c>
      <c r="O5" s="35">
        <v>204</v>
      </c>
    </row>
    <row r="6" spans="1:17" x14ac:dyDescent="0.25">
      <c r="A6" s="16" t="s">
        <v>36</v>
      </c>
      <c r="B6" s="28" t="s">
        <v>37</v>
      </c>
      <c r="C6" s="29">
        <v>45115</v>
      </c>
      <c r="D6" s="30" t="s">
        <v>63</v>
      </c>
      <c r="E6" s="31">
        <v>198</v>
      </c>
      <c r="F6" s="31">
        <v>188</v>
      </c>
      <c r="G6" s="31">
        <v>195</v>
      </c>
      <c r="H6" s="31">
        <v>193</v>
      </c>
      <c r="I6" s="31">
        <v>195</v>
      </c>
      <c r="J6" s="31">
        <v>198</v>
      </c>
      <c r="K6" s="32">
        <v>6</v>
      </c>
      <c r="L6" s="32">
        <v>1167</v>
      </c>
      <c r="M6" s="33">
        <v>194.5</v>
      </c>
      <c r="N6" s="34">
        <v>22</v>
      </c>
      <c r="O6" s="35">
        <v>216.5</v>
      </c>
    </row>
    <row r="7" spans="1:17" x14ac:dyDescent="0.25">
      <c r="A7" s="16" t="s">
        <v>36</v>
      </c>
      <c r="B7" s="28" t="s">
        <v>37</v>
      </c>
      <c r="C7" s="29">
        <v>45121</v>
      </c>
      <c r="D7" s="30" t="s">
        <v>43</v>
      </c>
      <c r="E7" s="31">
        <v>187</v>
      </c>
      <c r="F7" s="31">
        <v>190</v>
      </c>
      <c r="G7" s="31">
        <v>196</v>
      </c>
      <c r="H7" s="31">
        <v>189</v>
      </c>
      <c r="I7" s="31"/>
      <c r="J7" s="31"/>
      <c r="K7" s="32">
        <v>4</v>
      </c>
      <c r="L7" s="32">
        <v>762</v>
      </c>
      <c r="M7" s="33">
        <v>190.5</v>
      </c>
      <c r="N7" s="34">
        <v>5</v>
      </c>
      <c r="O7" s="35">
        <v>195.5</v>
      </c>
    </row>
    <row r="8" spans="1:17" x14ac:dyDescent="0.25">
      <c r="A8" s="16" t="s">
        <v>36</v>
      </c>
      <c r="B8" s="28" t="s">
        <v>37</v>
      </c>
      <c r="C8" s="29">
        <v>45143</v>
      </c>
      <c r="D8" s="30" t="s">
        <v>43</v>
      </c>
      <c r="E8" s="31">
        <v>188</v>
      </c>
      <c r="F8" s="31">
        <v>195</v>
      </c>
      <c r="G8" s="31">
        <v>189</v>
      </c>
      <c r="H8" s="31">
        <v>194</v>
      </c>
      <c r="I8" s="31"/>
      <c r="J8" s="31"/>
      <c r="K8" s="32">
        <v>4</v>
      </c>
      <c r="L8" s="32">
        <v>766</v>
      </c>
      <c r="M8" s="33">
        <v>191.5</v>
      </c>
      <c r="N8" s="34">
        <v>13</v>
      </c>
      <c r="O8" s="35">
        <v>204.5</v>
      </c>
    </row>
    <row r="9" spans="1:17" x14ac:dyDescent="0.25">
      <c r="A9" s="16" t="s">
        <v>36</v>
      </c>
      <c r="B9" s="28" t="s">
        <v>37</v>
      </c>
      <c r="C9" s="29">
        <v>45156</v>
      </c>
      <c r="D9" s="30" t="s">
        <v>43</v>
      </c>
      <c r="E9" s="31">
        <v>186</v>
      </c>
      <c r="F9" s="31">
        <v>184</v>
      </c>
      <c r="G9" s="31">
        <v>187</v>
      </c>
      <c r="H9" s="31">
        <v>191</v>
      </c>
      <c r="I9" s="31"/>
      <c r="J9" s="31"/>
      <c r="K9" s="32">
        <v>4</v>
      </c>
      <c r="L9" s="32">
        <v>748</v>
      </c>
      <c r="M9" s="33">
        <v>187</v>
      </c>
      <c r="N9" s="34">
        <v>4</v>
      </c>
      <c r="O9" s="35">
        <v>191</v>
      </c>
    </row>
    <row r="10" spans="1:17" x14ac:dyDescent="0.25">
      <c r="A10" s="16" t="s">
        <v>36</v>
      </c>
      <c r="B10" s="28" t="s">
        <v>37</v>
      </c>
      <c r="C10" s="29">
        <v>45178</v>
      </c>
      <c r="D10" s="30" t="s">
        <v>63</v>
      </c>
      <c r="E10" s="31">
        <v>193</v>
      </c>
      <c r="F10" s="31">
        <v>190</v>
      </c>
      <c r="G10" s="31">
        <v>191</v>
      </c>
      <c r="H10" s="31">
        <v>191</v>
      </c>
      <c r="I10" s="31">
        <v>193</v>
      </c>
      <c r="J10" s="31">
        <v>191</v>
      </c>
      <c r="K10" s="32">
        <v>6</v>
      </c>
      <c r="L10" s="32">
        <v>1149</v>
      </c>
      <c r="M10" s="33">
        <v>191.5</v>
      </c>
      <c r="N10" s="34">
        <v>8</v>
      </c>
      <c r="O10" s="35">
        <v>199.5</v>
      </c>
    </row>
    <row r="11" spans="1:17" x14ac:dyDescent="0.25">
      <c r="A11" s="16" t="s">
        <v>36</v>
      </c>
      <c r="B11" s="28" t="s">
        <v>37</v>
      </c>
      <c r="C11" s="29">
        <v>45184</v>
      </c>
      <c r="D11" s="30" t="s">
        <v>43</v>
      </c>
      <c r="E11" s="31">
        <v>191.001</v>
      </c>
      <c r="F11" s="31">
        <v>196</v>
      </c>
      <c r="G11" s="31">
        <v>188</v>
      </c>
      <c r="H11" s="31">
        <v>195.001</v>
      </c>
      <c r="I11" s="31"/>
      <c r="J11" s="31"/>
      <c r="K11" s="32">
        <v>4</v>
      </c>
      <c r="L11" s="32">
        <v>770.00199999999995</v>
      </c>
      <c r="M11" s="33">
        <v>192.50049999999999</v>
      </c>
      <c r="N11" s="34">
        <v>10</v>
      </c>
      <c r="O11" s="35">
        <v>202.50049999999999</v>
      </c>
    </row>
    <row r="13" spans="1:17" x14ac:dyDescent="0.25">
      <c r="K13" s="7">
        <f>SUM(K2:K12)</f>
        <v>44</v>
      </c>
      <c r="L13" s="7">
        <f>SUM(L2:L12)</f>
        <v>8431.0020000000004</v>
      </c>
      <c r="M13" s="12">
        <f>SUM(L13/K13)</f>
        <v>191.61368181818182</v>
      </c>
      <c r="N13" s="7">
        <f>SUM(N2:N12)</f>
        <v>100</v>
      </c>
      <c r="O13" s="12">
        <f>SUM(M13+N13)</f>
        <v>291.61368181818182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16" t="s">
        <v>45</v>
      </c>
      <c r="B17" s="28" t="s">
        <v>37</v>
      </c>
      <c r="C17" s="29">
        <v>45069</v>
      </c>
      <c r="D17" s="30" t="s">
        <v>63</v>
      </c>
      <c r="E17" s="31">
        <v>199</v>
      </c>
      <c r="F17" s="31">
        <v>199</v>
      </c>
      <c r="G17" s="31">
        <v>198.001</v>
      </c>
      <c r="H17" s="31"/>
      <c r="I17" s="31"/>
      <c r="J17" s="31"/>
      <c r="K17" s="32">
        <v>3</v>
      </c>
      <c r="L17" s="32">
        <v>596.00099999999998</v>
      </c>
      <c r="M17" s="33">
        <v>198.667</v>
      </c>
      <c r="N17" s="34">
        <v>5</v>
      </c>
      <c r="O17" s="35">
        <v>203.667</v>
      </c>
    </row>
    <row r="19" spans="1:15" x14ac:dyDescent="0.25">
      <c r="K19" s="7">
        <f>SUM(K17:K18)</f>
        <v>3</v>
      </c>
      <c r="L19" s="7">
        <f>SUM(L17:L18)</f>
        <v>596.00099999999998</v>
      </c>
      <c r="M19" s="12">
        <f>SUM(L19/K19)</f>
        <v>198.667</v>
      </c>
      <c r="N19" s="7">
        <f>SUM(N17:N18)</f>
        <v>5</v>
      </c>
      <c r="O19" s="12">
        <f>SUM(M19+N19)</f>
        <v>203.667</v>
      </c>
    </row>
    <row r="22" spans="1:15" ht="30" x14ac:dyDescent="0.25">
      <c r="A22" s="1" t="s">
        <v>1</v>
      </c>
      <c r="B22" s="2" t="s">
        <v>2</v>
      </c>
      <c r="C22" s="2" t="s">
        <v>3</v>
      </c>
      <c r="D22" s="3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3" t="s">
        <v>12</v>
      </c>
      <c r="M22" s="5" t="s">
        <v>13</v>
      </c>
      <c r="N22" s="2" t="s">
        <v>14</v>
      </c>
      <c r="O22" s="6" t="s">
        <v>15</v>
      </c>
    </row>
    <row r="23" spans="1:15" x14ac:dyDescent="0.25">
      <c r="A23" s="16" t="s">
        <v>23</v>
      </c>
      <c r="B23" s="28" t="s">
        <v>37</v>
      </c>
      <c r="C23" s="29">
        <v>45213</v>
      </c>
      <c r="D23" s="30" t="s">
        <v>43</v>
      </c>
      <c r="E23" s="31">
        <v>196</v>
      </c>
      <c r="F23" s="31">
        <v>197</v>
      </c>
      <c r="G23" s="31">
        <v>193</v>
      </c>
      <c r="H23" s="31">
        <v>192</v>
      </c>
      <c r="I23" s="31">
        <v>192</v>
      </c>
      <c r="J23" s="31">
        <v>193</v>
      </c>
      <c r="K23" s="32">
        <v>6</v>
      </c>
      <c r="L23" s="32">
        <v>1163</v>
      </c>
      <c r="M23" s="33">
        <v>193.83333333333334</v>
      </c>
      <c r="N23" s="34">
        <v>10</v>
      </c>
      <c r="O23" s="35">
        <v>203.83333333333334</v>
      </c>
    </row>
    <row r="24" spans="1:15" x14ac:dyDescent="0.25">
      <c r="A24" s="16" t="s">
        <v>23</v>
      </c>
      <c r="B24" s="28" t="s">
        <v>37</v>
      </c>
      <c r="C24" s="29">
        <v>45234</v>
      </c>
      <c r="D24" s="30" t="s">
        <v>43</v>
      </c>
      <c r="E24" s="31">
        <v>189</v>
      </c>
      <c r="F24" s="31">
        <v>184</v>
      </c>
      <c r="G24" s="31">
        <v>190</v>
      </c>
      <c r="H24" s="31">
        <v>193</v>
      </c>
      <c r="I24" s="31"/>
      <c r="J24" s="31"/>
      <c r="K24" s="32">
        <v>4</v>
      </c>
      <c r="L24" s="32">
        <v>756</v>
      </c>
      <c r="M24" s="33">
        <v>189</v>
      </c>
      <c r="N24" s="34">
        <v>11</v>
      </c>
      <c r="O24" s="35">
        <v>200</v>
      </c>
    </row>
    <row r="25" spans="1:15" x14ac:dyDescent="0.25">
      <c r="A25" s="16" t="s">
        <v>23</v>
      </c>
      <c r="B25" s="28" t="s">
        <v>37</v>
      </c>
      <c r="C25" s="29">
        <v>45247</v>
      </c>
      <c r="D25" s="30" t="s">
        <v>43</v>
      </c>
      <c r="E25" s="31">
        <v>185</v>
      </c>
      <c r="F25" s="31">
        <v>189</v>
      </c>
      <c r="G25" s="31">
        <v>188</v>
      </c>
      <c r="H25" s="31">
        <v>0</v>
      </c>
      <c r="I25" s="31"/>
      <c r="J25" s="31"/>
      <c r="K25" s="32">
        <v>4</v>
      </c>
      <c r="L25" s="32">
        <v>562</v>
      </c>
      <c r="M25" s="33">
        <v>140.5</v>
      </c>
      <c r="N25" s="34">
        <v>5</v>
      </c>
      <c r="O25" s="35">
        <v>145.5</v>
      </c>
    </row>
    <row r="27" spans="1:15" x14ac:dyDescent="0.25">
      <c r="K27" s="7">
        <f>SUM(K23:K26)</f>
        <v>14</v>
      </c>
      <c r="L27" s="7">
        <f>SUM(L23:L26)</f>
        <v>2481</v>
      </c>
      <c r="M27" s="12">
        <f>SUM(L27/K27)</f>
        <v>177.21428571428572</v>
      </c>
      <c r="N27" s="7">
        <f>SUM(N23:N26)</f>
        <v>26</v>
      </c>
      <c r="O27" s="12">
        <f>SUM(M27+N27)</f>
        <v>203.21428571428572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J2 B2" name="Range1_4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J3 B3" name="Range1_21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C4" name="Range1_28"/>
    <protectedRange algorithmName="SHA-512" hashValue="ON39YdpmFHfN9f47KpiRvqrKx0V9+erV1CNkpWzYhW/Qyc6aT8rEyCrvauWSYGZK2ia3o7vd3akF07acHAFpOA==" saltValue="yVW9XmDwTqEnmpSGai0KYg==" spinCount="100000" sqref="B4" name="Range1_32"/>
    <protectedRange algorithmName="SHA-512" hashValue="ON39YdpmFHfN9f47KpiRvqrKx0V9+erV1CNkpWzYhW/Qyc6aT8rEyCrvauWSYGZK2ia3o7vd3akF07acHAFpOA==" saltValue="yVW9XmDwTqEnmpSGai0KYg==" spinCount="100000" sqref="E4:J4" name="Range1_38"/>
    <protectedRange algorithmName="SHA-512" hashValue="ON39YdpmFHfN9f47KpiRvqrKx0V9+erV1CNkpWzYhW/Qyc6aT8rEyCrvauWSYGZK2ia3o7vd3akF07acHAFpOA==" saltValue="yVW9XmDwTqEnmpSGai0KYg==" spinCount="100000" sqref="C17" name="Range1_26"/>
    <protectedRange algorithmName="SHA-512" hashValue="ON39YdpmFHfN9f47KpiRvqrKx0V9+erV1CNkpWzYhW/Qyc6aT8rEyCrvauWSYGZK2ia3o7vd3akF07acHAFpOA==" saltValue="yVW9XmDwTqEnmpSGai0KYg==" spinCount="100000" sqref="D17" name="Range1_1_4"/>
    <protectedRange algorithmName="SHA-512" hashValue="ON39YdpmFHfN9f47KpiRvqrKx0V9+erV1CNkpWzYhW/Qyc6aT8rEyCrvauWSYGZK2ia3o7vd3akF07acHAFpOA==" saltValue="yVW9XmDwTqEnmpSGai0KYg==" spinCount="100000" sqref="H17:J17" name="Range1_3_11"/>
    <protectedRange algorithmName="SHA-512" hashValue="ON39YdpmFHfN9f47KpiRvqrKx0V9+erV1CNkpWzYhW/Qyc6aT8rEyCrvauWSYGZK2ia3o7vd3akF07acHAFpOA==" saltValue="yVW9XmDwTqEnmpSGai0KYg==" spinCount="100000" sqref="B17" name="Range1_2_1_1"/>
    <protectedRange algorithmName="SHA-512" hashValue="ON39YdpmFHfN9f47KpiRvqrKx0V9+erV1CNkpWzYhW/Qyc6aT8rEyCrvauWSYGZK2ia3o7vd3akF07acHAFpOA==" saltValue="yVW9XmDwTqEnmpSGai0KYg==" spinCount="100000" sqref="E17:G17" name="Range1_3_1_1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C6" name="Range1_50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B6" name="Range1_5_2"/>
    <protectedRange algorithmName="SHA-512" hashValue="ON39YdpmFHfN9f47KpiRvqrKx0V9+erV1CNkpWzYhW/Qyc6aT8rEyCrvauWSYGZK2ia3o7vd3akF07acHAFpOA==" saltValue="yVW9XmDwTqEnmpSGai0KYg==" spinCount="100000" sqref="E6:J6" name="Range1_6_2"/>
    <protectedRange algorithmName="SHA-512" hashValue="ON39YdpmFHfN9f47KpiRvqrKx0V9+erV1CNkpWzYhW/Qyc6aT8rEyCrvauWSYGZK2ia3o7vd3akF07acHAFpOA==" saltValue="yVW9XmDwTqEnmpSGai0KYg==" spinCount="100000" sqref="E7:J7 B7:C7" name="Range1_56"/>
    <protectedRange algorithmName="SHA-512" hashValue="ON39YdpmFHfN9f47KpiRvqrKx0V9+erV1CNkpWzYhW/Qyc6aT8rEyCrvauWSYGZK2ia3o7vd3akF07acHAFpOA==" saltValue="yVW9XmDwTqEnmpSGai0KYg==" spinCount="100000" sqref="D7" name="Range1_1_22"/>
    <protectedRange algorithmName="SHA-512" hashValue="ON39YdpmFHfN9f47KpiRvqrKx0V9+erV1CNkpWzYhW/Qyc6aT8rEyCrvauWSYGZK2ia3o7vd3akF07acHAFpOA==" saltValue="yVW9XmDwTqEnmpSGai0KYg==" spinCount="100000" sqref="E8:J8 B8:C8" name="Range1_60"/>
    <protectedRange algorithmName="SHA-512" hashValue="ON39YdpmFHfN9f47KpiRvqrKx0V9+erV1CNkpWzYhW/Qyc6aT8rEyCrvauWSYGZK2ia3o7vd3akF07acHAFpOA==" saltValue="yVW9XmDwTqEnmpSGai0KYg==" spinCount="100000" sqref="D8" name="Range1_1_26"/>
    <protectedRange algorithmName="SHA-512" hashValue="ON39YdpmFHfN9f47KpiRvqrKx0V9+erV1CNkpWzYhW/Qyc6aT8rEyCrvauWSYGZK2ia3o7vd3akF07acHAFpOA==" saltValue="yVW9XmDwTqEnmpSGai0KYg==" spinCount="100000" sqref="E9:J9 B9:C9" name="Range1_66"/>
    <protectedRange algorithmName="SHA-512" hashValue="ON39YdpmFHfN9f47KpiRvqrKx0V9+erV1CNkpWzYhW/Qyc6aT8rEyCrvauWSYGZK2ia3o7vd3akF07acHAFpOA==" saltValue="yVW9XmDwTqEnmpSGai0KYg==" spinCount="100000" sqref="D9" name="Range1_1_30"/>
    <protectedRange algorithmName="SHA-512" hashValue="ON39YdpmFHfN9f47KpiRvqrKx0V9+erV1CNkpWzYhW/Qyc6aT8rEyCrvauWSYGZK2ia3o7vd3akF07acHAFpOA==" saltValue="yVW9XmDwTqEnmpSGai0KYg==" spinCount="100000" sqref="D11" name="Range1_1_33"/>
    <protectedRange algorithmName="SHA-512" hashValue="ON39YdpmFHfN9f47KpiRvqrKx0V9+erV1CNkpWzYhW/Qyc6aT8rEyCrvauWSYGZK2ia3o7vd3akF07acHAFpOA==" saltValue="yVW9XmDwTqEnmpSGai0KYg==" spinCount="100000" sqref="E11:J11" name="Range1_73"/>
    <protectedRange algorithmName="SHA-512" hashValue="ON39YdpmFHfN9f47KpiRvqrKx0V9+erV1CNkpWzYhW/Qyc6aT8rEyCrvauWSYGZK2ia3o7vd3akF07acHAFpOA==" saltValue="yVW9XmDwTqEnmpSGai0KYg==" spinCount="100000" sqref="C11" name="Range1_76"/>
    <protectedRange algorithmName="SHA-512" hashValue="ON39YdpmFHfN9f47KpiRvqrKx0V9+erV1CNkpWzYhW/Qyc6aT8rEyCrvauWSYGZK2ia3o7vd3akF07acHAFpOA==" saltValue="yVW9XmDwTqEnmpSGai0KYg==" spinCount="100000" sqref="B11" name="Range1_82"/>
    <protectedRange algorithmName="SHA-512" hashValue="ON39YdpmFHfN9f47KpiRvqrKx0V9+erV1CNkpWzYhW/Qyc6aT8rEyCrvauWSYGZK2ia3o7vd3akF07acHAFpOA==" saltValue="yVW9XmDwTqEnmpSGai0KYg==" spinCount="100000" sqref="E23:J23 B23:C23" name="Range1_84"/>
    <protectedRange algorithmName="SHA-512" hashValue="ON39YdpmFHfN9f47KpiRvqrKx0V9+erV1CNkpWzYhW/Qyc6aT8rEyCrvauWSYGZK2ia3o7vd3akF07acHAFpOA==" saltValue="yVW9XmDwTqEnmpSGai0KYg==" spinCount="100000" sqref="D23" name="Range1_1_38"/>
    <protectedRange algorithmName="SHA-512" hashValue="ON39YdpmFHfN9f47KpiRvqrKx0V9+erV1CNkpWzYhW/Qyc6aT8rEyCrvauWSYGZK2ia3o7vd3akF07acHAFpOA==" saltValue="yVW9XmDwTqEnmpSGai0KYg==" spinCount="100000" sqref="E24:J24 B24:C24" name="Range1_88"/>
    <protectedRange algorithmName="SHA-512" hashValue="ON39YdpmFHfN9f47KpiRvqrKx0V9+erV1CNkpWzYhW/Qyc6aT8rEyCrvauWSYGZK2ia3o7vd3akF07acHAFpOA==" saltValue="yVW9XmDwTqEnmpSGai0KYg==" spinCount="100000" sqref="D24" name="Range1_1_42"/>
    <protectedRange algorithmName="SHA-512" hashValue="ON39YdpmFHfN9f47KpiRvqrKx0V9+erV1CNkpWzYhW/Qyc6aT8rEyCrvauWSYGZK2ia3o7vd3akF07acHAFpOA==" saltValue="yVW9XmDwTqEnmpSGai0KYg==" spinCount="100000" sqref="E25:J25 B25:C25" name="Range1_92"/>
    <protectedRange algorithmName="SHA-512" hashValue="ON39YdpmFHfN9f47KpiRvqrKx0V9+erV1CNkpWzYhW/Qyc6aT8rEyCrvauWSYGZK2ia3o7vd3akF07acHAFpOA==" saltValue="yVW9XmDwTqEnmpSGai0KYg==" spinCount="100000" sqref="D25" name="Range1_1_46"/>
  </protectedRanges>
  <hyperlinks>
    <hyperlink ref="Q1" location="'Virginia Adult Rankings 2023'!A1" display="Back to Ranking" xr:uid="{A921E204-1D56-4546-B859-61A1D80910B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4A696C-4706-4554-8C8F-63B2D579FA54}">
          <x14:formula1>
            <xm:f>'C:\Users\abra2\Desktop\ABRA Files and More\AUTO BENCH REST ASSOCIATION FILE\ABRA 2019\Georgia\[Georgia Results 01 19 20.xlsm]DATA SHEET'!#REF!</xm:f>
          </x14:formula1>
          <xm:sqref>B1 B16 B22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AA8A6-69D9-4BA4-9171-B5E2208FAB6B}">
  <dimension ref="A1:Q1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28" t="s">
        <v>50</v>
      </c>
      <c r="C2" s="29">
        <v>45055</v>
      </c>
      <c r="D2" s="30" t="s">
        <v>46</v>
      </c>
      <c r="E2" s="31">
        <v>190</v>
      </c>
      <c r="F2" s="31">
        <v>191</v>
      </c>
      <c r="G2" s="31">
        <v>196</v>
      </c>
      <c r="H2" s="31"/>
      <c r="I2" s="31"/>
      <c r="J2" s="31"/>
      <c r="K2" s="32">
        <v>3</v>
      </c>
      <c r="L2" s="32">
        <v>577</v>
      </c>
      <c r="M2" s="33">
        <v>192.33333333333334</v>
      </c>
      <c r="N2" s="34">
        <v>2</v>
      </c>
      <c r="O2" s="35">
        <v>194.33333333333334</v>
      </c>
    </row>
    <row r="3" spans="1:17" x14ac:dyDescent="0.25">
      <c r="A3" s="16" t="s">
        <v>45</v>
      </c>
      <c r="B3" s="28" t="s">
        <v>50</v>
      </c>
      <c r="C3" s="29">
        <v>45083</v>
      </c>
      <c r="D3" s="30" t="s">
        <v>63</v>
      </c>
      <c r="E3" s="31">
        <v>197</v>
      </c>
      <c r="F3" s="31">
        <v>197</v>
      </c>
      <c r="G3" s="31">
        <v>164</v>
      </c>
      <c r="H3" s="31"/>
      <c r="I3" s="31"/>
      <c r="J3" s="31"/>
      <c r="K3" s="32">
        <v>3</v>
      </c>
      <c r="L3" s="32">
        <v>558</v>
      </c>
      <c r="M3" s="33">
        <v>186</v>
      </c>
      <c r="N3" s="34">
        <v>2</v>
      </c>
      <c r="O3" s="35">
        <v>188</v>
      </c>
    </row>
    <row r="4" spans="1:17" x14ac:dyDescent="0.25">
      <c r="A4" s="16" t="s">
        <v>45</v>
      </c>
      <c r="B4" s="28" t="s">
        <v>50</v>
      </c>
      <c r="C4" s="29">
        <v>45097</v>
      </c>
      <c r="D4" s="30" t="s">
        <v>63</v>
      </c>
      <c r="E4" s="37">
        <v>193.00200000000001</v>
      </c>
      <c r="F4" s="31">
        <v>192</v>
      </c>
      <c r="G4" s="31">
        <v>194</v>
      </c>
      <c r="H4" s="31"/>
      <c r="I4" s="31"/>
      <c r="J4" s="31"/>
      <c r="K4" s="32">
        <v>3</v>
      </c>
      <c r="L4" s="32">
        <v>579.00199999999995</v>
      </c>
      <c r="M4" s="33">
        <v>193.00066666666666</v>
      </c>
      <c r="N4" s="34">
        <v>5</v>
      </c>
      <c r="O4" s="35">
        <v>198.00066666666666</v>
      </c>
    </row>
    <row r="5" spans="1:17" x14ac:dyDescent="0.25">
      <c r="A5" s="16" t="s">
        <v>45</v>
      </c>
      <c r="B5" s="28" t="s">
        <v>50</v>
      </c>
      <c r="C5" s="29">
        <v>45111</v>
      </c>
      <c r="D5" s="30" t="s">
        <v>63</v>
      </c>
      <c r="E5" s="31">
        <v>174</v>
      </c>
      <c r="F5" s="31">
        <v>190</v>
      </c>
      <c r="G5" s="31">
        <v>191</v>
      </c>
      <c r="H5" s="31">
        <v>189</v>
      </c>
      <c r="I5" s="31"/>
      <c r="J5" s="31"/>
      <c r="K5" s="32">
        <v>4</v>
      </c>
      <c r="L5" s="32">
        <v>744</v>
      </c>
      <c r="M5" s="33">
        <v>186</v>
      </c>
      <c r="N5" s="34">
        <v>2</v>
      </c>
      <c r="O5" s="35">
        <v>188</v>
      </c>
    </row>
    <row r="6" spans="1:17" x14ac:dyDescent="0.25">
      <c r="A6" s="16" t="s">
        <v>45</v>
      </c>
      <c r="B6" s="28" t="s">
        <v>50</v>
      </c>
      <c r="C6" s="29">
        <v>45115</v>
      </c>
      <c r="D6" s="30" t="s">
        <v>63</v>
      </c>
      <c r="E6" s="31">
        <v>191</v>
      </c>
      <c r="F6" s="31">
        <v>185</v>
      </c>
      <c r="G6" s="31">
        <v>181</v>
      </c>
      <c r="H6" s="31">
        <v>179</v>
      </c>
      <c r="I6" s="31">
        <v>183</v>
      </c>
      <c r="J6" s="31">
        <v>183</v>
      </c>
      <c r="K6" s="32">
        <v>6</v>
      </c>
      <c r="L6" s="32">
        <v>1102</v>
      </c>
      <c r="M6" s="33">
        <v>183.66666666666666</v>
      </c>
      <c r="N6" s="34">
        <v>4</v>
      </c>
      <c r="O6" s="35">
        <v>187.66666666666666</v>
      </c>
    </row>
    <row r="7" spans="1:17" x14ac:dyDescent="0.25">
      <c r="A7" s="16" t="s">
        <v>45</v>
      </c>
      <c r="B7" s="28" t="s">
        <v>50</v>
      </c>
      <c r="C7" s="29">
        <v>45118</v>
      </c>
      <c r="D7" s="30" t="s">
        <v>63</v>
      </c>
      <c r="E7" s="31">
        <v>186</v>
      </c>
      <c r="F7" s="31">
        <v>192</v>
      </c>
      <c r="G7" s="31">
        <v>188</v>
      </c>
      <c r="H7" s="31"/>
      <c r="I7" s="31"/>
      <c r="J7" s="31"/>
      <c r="K7" s="32">
        <v>3</v>
      </c>
      <c r="L7" s="32">
        <v>566</v>
      </c>
      <c r="M7" s="33">
        <v>188.66666666666666</v>
      </c>
      <c r="N7" s="34">
        <v>2</v>
      </c>
      <c r="O7" s="35">
        <v>190.66666666666666</v>
      </c>
    </row>
    <row r="8" spans="1:17" x14ac:dyDescent="0.25">
      <c r="A8" s="16" t="s">
        <v>45</v>
      </c>
      <c r="B8" s="28" t="s">
        <v>50</v>
      </c>
      <c r="C8" s="29">
        <v>45132</v>
      </c>
      <c r="D8" s="30" t="s">
        <v>63</v>
      </c>
      <c r="E8" s="37">
        <v>197.001</v>
      </c>
      <c r="F8" s="31">
        <v>193</v>
      </c>
      <c r="G8" s="31">
        <v>195</v>
      </c>
      <c r="H8" s="31"/>
      <c r="I8" s="31"/>
      <c r="J8" s="31"/>
      <c r="K8" s="32">
        <v>3</v>
      </c>
      <c r="L8" s="32">
        <v>585.00099999999998</v>
      </c>
      <c r="M8" s="33">
        <v>195.00033333333332</v>
      </c>
      <c r="N8" s="34">
        <v>5</v>
      </c>
      <c r="O8" s="35">
        <v>200.00033333333332</v>
      </c>
    </row>
    <row r="9" spans="1:17" x14ac:dyDescent="0.25">
      <c r="A9" s="16" t="s">
        <v>45</v>
      </c>
      <c r="B9" s="28" t="s">
        <v>50</v>
      </c>
      <c r="C9" s="29">
        <v>45139</v>
      </c>
      <c r="D9" s="30" t="s">
        <v>63</v>
      </c>
      <c r="E9" s="37">
        <v>198</v>
      </c>
      <c r="F9" s="31">
        <v>194</v>
      </c>
      <c r="G9" s="31">
        <v>192</v>
      </c>
      <c r="H9" s="31"/>
      <c r="I9" s="31"/>
      <c r="J9" s="31"/>
      <c r="K9" s="32">
        <v>3</v>
      </c>
      <c r="L9" s="32">
        <v>584</v>
      </c>
      <c r="M9" s="33">
        <v>194.66666666666666</v>
      </c>
      <c r="N9" s="34">
        <v>4</v>
      </c>
      <c r="O9" s="35">
        <v>198.66666666666666</v>
      </c>
    </row>
    <row r="11" spans="1:17" x14ac:dyDescent="0.25">
      <c r="K11" s="7">
        <f>SUM(K2:K10)</f>
        <v>28</v>
      </c>
      <c r="L11" s="7">
        <f>SUM(L2:L10)</f>
        <v>5295.0030000000006</v>
      </c>
      <c r="M11" s="12">
        <f>SUM(L11/K11)</f>
        <v>189.10725000000002</v>
      </c>
      <c r="N11" s="7">
        <f>SUM(N2:N10)</f>
        <v>26</v>
      </c>
      <c r="O11" s="12">
        <f>SUM(M11+N11)</f>
        <v>215.10725000000002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16" t="s">
        <v>36</v>
      </c>
      <c r="B15" s="28" t="s">
        <v>50</v>
      </c>
      <c r="C15" s="29">
        <v>45069</v>
      </c>
      <c r="D15" s="30" t="s">
        <v>63</v>
      </c>
      <c r="E15" s="31">
        <v>184</v>
      </c>
      <c r="F15" s="31">
        <v>186</v>
      </c>
      <c r="G15" s="31">
        <v>181</v>
      </c>
      <c r="H15" s="31"/>
      <c r="I15" s="31"/>
      <c r="J15" s="31"/>
      <c r="K15" s="32">
        <v>3</v>
      </c>
      <c r="L15" s="32">
        <v>551</v>
      </c>
      <c r="M15" s="33">
        <v>183.66666666666666</v>
      </c>
      <c r="N15" s="34">
        <v>4</v>
      </c>
      <c r="O15" s="35">
        <v>187.66666666666666</v>
      </c>
    </row>
    <row r="16" spans="1:17" x14ac:dyDescent="0.25">
      <c r="A16" s="16" t="s">
        <v>36</v>
      </c>
      <c r="B16" s="28" t="s">
        <v>50</v>
      </c>
      <c r="C16" s="29">
        <v>45153</v>
      </c>
      <c r="D16" s="30" t="s">
        <v>63</v>
      </c>
      <c r="E16" s="37">
        <v>187</v>
      </c>
      <c r="F16" s="37">
        <v>186</v>
      </c>
      <c r="G16" s="37">
        <v>183</v>
      </c>
      <c r="H16" s="31"/>
      <c r="I16" s="31"/>
      <c r="J16" s="31"/>
      <c r="K16" s="32">
        <v>3</v>
      </c>
      <c r="L16" s="32">
        <v>556</v>
      </c>
      <c r="M16" s="33">
        <v>185.33333333333334</v>
      </c>
      <c r="N16" s="34">
        <v>5</v>
      </c>
      <c r="O16" s="35">
        <v>190.33333333333334</v>
      </c>
    </row>
    <row r="18" spans="11:15" x14ac:dyDescent="0.25">
      <c r="K18" s="7">
        <f>SUM(K15:K17)</f>
        <v>6</v>
      </c>
      <c r="L18" s="7">
        <f>SUM(L15:L17)</f>
        <v>1107</v>
      </c>
      <c r="M18" s="12">
        <f>SUM(L18/K18)</f>
        <v>184.5</v>
      </c>
      <c r="N18" s="7">
        <f>SUM(N15:N17)</f>
        <v>9</v>
      </c>
      <c r="O18" s="12">
        <f>SUM(M18+N18)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C15" name="Range1_26"/>
    <protectedRange algorithmName="SHA-512" hashValue="ON39YdpmFHfN9f47KpiRvqrKx0V9+erV1CNkpWzYhW/Qyc6aT8rEyCrvauWSYGZK2ia3o7vd3akF07acHAFpOA==" saltValue="yVW9XmDwTqEnmpSGai0KYg==" spinCount="100000" sqref="E15:J15 B15" name="Range1_4_2"/>
    <protectedRange algorithmName="SHA-512" hashValue="ON39YdpmFHfN9f47KpiRvqrKx0V9+erV1CNkpWzYhW/Qyc6aT8rEyCrvauWSYGZK2ia3o7vd3akF07acHAFpOA==" saltValue="yVW9XmDwTqEnmpSGai0KYg==" spinCount="100000" sqref="D15" name="Range1_1_1_1"/>
    <protectedRange algorithmName="SHA-512" hashValue="ON39YdpmFHfN9f47KpiRvqrKx0V9+erV1CNkpWzYhW/Qyc6aT8rEyCrvauWSYGZK2ia3o7vd3akF07acHAFpOA==" saltValue="yVW9XmDwTqEnmpSGai0KYg==" spinCount="100000" sqref="B5:C5" name="Range1_46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H5:J5" name="Range1_3_15"/>
    <protectedRange algorithmName="SHA-512" hashValue="ON39YdpmFHfN9f47KpiRvqrKx0V9+erV1CNkpWzYhW/Qyc6aT8rEyCrvauWSYGZK2ia3o7vd3akF07acHAFpOA==" saltValue="yVW9XmDwTqEnmpSGai0KYg==" spinCount="100000" sqref="E5:G5" name="Range1_3_1_3"/>
    <protectedRange algorithmName="SHA-512" hashValue="ON39YdpmFHfN9f47KpiRvqrKx0V9+erV1CNkpWzYhW/Qyc6aT8rEyCrvauWSYGZK2ia3o7vd3akF07acHAFpOA==" saltValue="yVW9XmDwTqEnmpSGai0KYg==" spinCount="100000" sqref="C6" name="Range1_49"/>
    <protectedRange algorithmName="SHA-512" hashValue="ON39YdpmFHfN9f47KpiRvqrKx0V9+erV1CNkpWzYhW/Qyc6aT8rEyCrvauWSYGZK2ia3o7vd3akF07acHAFpOA==" saltValue="yVW9XmDwTqEnmpSGai0KYg==" spinCount="100000" sqref="D6" name="Range1_1_18"/>
    <protectedRange algorithmName="SHA-512" hashValue="ON39YdpmFHfN9f47KpiRvqrKx0V9+erV1CNkpWzYhW/Qyc6aT8rEyCrvauWSYGZK2ia3o7vd3akF07acHAFpOA==" saltValue="yVW9XmDwTqEnmpSGai0KYg==" spinCount="100000" sqref="B6" name="Range1_2_2"/>
    <protectedRange algorithmName="SHA-512" hashValue="ON39YdpmFHfN9f47KpiRvqrKx0V9+erV1CNkpWzYhW/Qyc6aT8rEyCrvauWSYGZK2ia3o7vd3akF07acHAFpOA==" saltValue="yVW9XmDwTqEnmpSGai0KYg==" spinCount="100000" sqref="H6:J6" name="Range1_3_2_1"/>
    <protectedRange algorithmName="SHA-512" hashValue="ON39YdpmFHfN9f47KpiRvqrKx0V9+erV1CNkpWzYhW/Qyc6aT8rEyCrvauWSYGZK2ia3o7vd3akF07acHAFpOA==" saltValue="yVW9XmDwTqEnmpSGai0KYg==" spinCount="100000" sqref="E6:G6" name="Range1_3_1_1_1"/>
  </protectedRanges>
  <conditionalFormatting sqref="E5">
    <cfRule type="top10" dxfId="238" priority="12" rank="1"/>
  </conditionalFormatting>
  <conditionalFormatting sqref="E6">
    <cfRule type="top10" dxfId="237" priority="4" rank="1"/>
  </conditionalFormatting>
  <conditionalFormatting sqref="E15">
    <cfRule type="top10" dxfId="236" priority="22" rank="1"/>
  </conditionalFormatting>
  <conditionalFormatting sqref="E5:J6">
    <cfRule type="cellIs" dxfId="235" priority="2" operator="greaterThanOrEqual">
      <formula>200</formula>
    </cfRule>
  </conditionalFormatting>
  <conditionalFormatting sqref="E15:J15">
    <cfRule type="cellIs" dxfId="234" priority="18" operator="greaterThanOrEqual">
      <formula>200</formula>
    </cfRule>
  </conditionalFormatting>
  <conditionalFormatting sqref="F5">
    <cfRule type="top10" dxfId="233" priority="9" rank="1"/>
  </conditionalFormatting>
  <conditionalFormatting sqref="F6">
    <cfRule type="top10" dxfId="232" priority="1" rank="1"/>
  </conditionalFormatting>
  <conditionalFormatting sqref="F15">
    <cfRule type="top10" dxfId="231" priority="17" rank="1"/>
  </conditionalFormatting>
  <conditionalFormatting sqref="G5">
    <cfRule type="top10" dxfId="230" priority="11" rank="1"/>
  </conditionalFormatting>
  <conditionalFormatting sqref="G6">
    <cfRule type="top10" dxfId="229" priority="3" rank="1"/>
  </conditionalFormatting>
  <conditionalFormatting sqref="G15">
    <cfRule type="top10" dxfId="228" priority="21" rank="1"/>
  </conditionalFormatting>
  <conditionalFormatting sqref="H5">
    <cfRule type="top10" dxfId="227" priority="16" rank="1"/>
  </conditionalFormatting>
  <conditionalFormatting sqref="H6">
    <cfRule type="top10" dxfId="226" priority="8" rank="1"/>
  </conditionalFormatting>
  <conditionalFormatting sqref="H15">
    <cfRule type="top10" dxfId="225" priority="20" rank="1"/>
  </conditionalFormatting>
  <conditionalFormatting sqref="I5">
    <cfRule type="top10" dxfId="224" priority="15" rank="1"/>
  </conditionalFormatting>
  <conditionalFormatting sqref="I6">
    <cfRule type="top10" dxfId="223" priority="7" rank="1"/>
  </conditionalFormatting>
  <conditionalFormatting sqref="I15">
    <cfRule type="top10" dxfId="222" priority="19" rank="1"/>
  </conditionalFormatting>
  <conditionalFormatting sqref="J5">
    <cfRule type="top10" dxfId="221" priority="14" rank="1"/>
  </conditionalFormatting>
  <conditionalFormatting sqref="J6">
    <cfRule type="top10" dxfId="220" priority="6" rank="1"/>
  </conditionalFormatting>
  <conditionalFormatting sqref="J15">
    <cfRule type="top10" dxfId="219" priority="23" rank="1"/>
  </conditionalFormatting>
  <hyperlinks>
    <hyperlink ref="Q1" location="'Virginia Adult Rankings 2023'!A1" display="Back to Ranking" xr:uid="{3D03E773-97CF-4CA6-82CA-9007E88101D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74D0CD-4D26-4FD2-829C-99532BB6896A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F1A59-4BF3-479D-AC64-6153080B3325}">
  <dimension ref="A1:Q23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22</v>
      </c>
      <c r="B2" s="28" t="s">
        <v>32</v>
      </c>
      <c r="C2" s="29">
        <v>45052</v>
      </c>
      <c r="D2" s="30" t="s">
        <v>43</v>
      </c>
      <c r="E2" s="31">
        <v>192</v>
      </c>
      <c r="F2" s="31">
        <v>192</v>
      </c>
      <c r="G2" s="31">
        <v>197.001</v>
      </c>
      <c r="H2" s="31">
        <v>0</v>
      </c>
      <c r="I2" s="31"/>
      <c r="J2" s="31"/>
      <c r="K2" s="32">
        <v>4</v>
      </c>
      <c r="L2" s="32">
        <v>581.00099999999998</v>
      </c>
      <c r="M2" s="33">
        <v>145.25024999999999</v>
      </c>
      <c r="N2" s="34">
        <v>4</v>
      </c>
      <c r="O2" s="35">
        <v>149.25024999999999</v>
      </c>
    </row>
    <row r="3" spans="1:17" x14ac:dyDescent="0.25">
      <c r="A3" s="16" t="s">
        <v>22</v>
      </c>
      <c r="B3" s="28" t="s">
        <v>32</v>
      </c>
      <c r="C3" s="29">
        <v>45065</v>
      </c>
      <c r="D3" s="30" t="s">
        <v>64</v>
      </c>
      <c r="E3" s="39">
        <v>190</v>
      </c>
      <c r="F3" s="39">
        <v>193</v>
      </c>
      <c r="G3" s="39">
        <v>195</v>
      </c>
      <c r="H3" s="39">
        <v>188</v>
      </c>
      <c r="I3" s="31"/>
      <c r="J3" s="31"/>
      <c r="K3" s="32">
        <v>4</v>
      </c>
      <c r="L3" s="32">
        <v>766</v>
      </c>
      <c r="M3" s="33">
        <v>191.5</v>
      </c>
      <c r="N3" s="34">
        <v>4</v>
      </c>
      <c r="O3" s="35">
        <v>195.5</v>
      </c>
    </row>
    <row r="4" spans="1:17" x14ac:dyDescent="0.25">
      <c r="A4" s="16" t="s">
        <v>22</v>
      </c>
      <c r="B4" s="28" t="s">
        <v>32</v>
      </c>
      <c r="C4" s="29">
        <v>45156</v>
      </c>
      <c r="D4" s="30" t="s">
        <v>43</v>
      </c>
      <c r="E4" s="31">
        <v>192</v>
      </c>
      <c r="F4" s="31">
        <v>190</v>
      </c>
      <c r="G4" s="31">
        <v>187</v>
      </c>
      <c r="H4" s="31">
        <v>186</v>
      </c>
      <c r="I4" s="31"/>
      <c r="J4" s="31"/>
      <c r="K4" s="32">
        <v>4</v>
      </c>
      <c r="L4" s="32">
        <v>755</v>
      </c>
      <c r="M4" s="33">
        <v>188.75</v>
      </c>
      <c r="N4" s="34">
        <v>2</v>
      </c>
      <c r="O4" s="35">
        <v>190.75</v>
      </c>
    </row>
    <row r="5" spans="1:17" x14ac:dyDescent="0.25">
      <c r="A5" s="16" t="s">
        <v>22</v>
      </c>
      <c r="B5" s="28" t="s">
        <v>32</v>
      </c>
      <c r="C5" s="29">
        <v>45171</v>
      </c>
      <c r="D5" s="30" t="s">
        <v>43</v>
      </c>
      <c r="E5" s="31">
        <v>192</v>
      </c>
      <c r="F5" s="31">
        <v>195</v>
      </c>
      <c r="G5" s="31">
        <v>193</v>
      </c>
      <c r="H5" s="31"/>
      <c r="I5" s="31"/>
      <c r="J5" s="31"/>
      <c r="K5" s="32">
        <v>3</v>
      </c>
      <c r="L5" s="32">
        <v>580</v>
      </c>
      <c r="M5" s="33">
        <v>193.33333333333334</v>
      </c>
      <c r="N5" s="34">
        <v>6</v>
      </c>
      <c r="O5" s="35">
        <v>199.33</v>
      </c>
    </row>
    <row r="6" spans="1:17" x14ac:dyDescent="0.25">
      <c r="A6" s="16" t="s">
        <v>45</v>
      </c>
      <c r="B6" s="28" t="s">
        <v>32</v>
      </c>
      <c r="C6" s="29">
        <v>45184</v>
      </c>
      <c r="D6" s="30" t="s">
        <v>43</v>
      </c>
      <c r="E6" s="31">
        <v>193</v>
      </c>
      <c r="F6" s="31">
        <v>191</v>
      </c>
      <c r="G6" s="31">
        <v>196</v>
      </c>
      <c r="H6" s="31">
        <v>196</v>
      </c>
      <c r="I6" s="31"/>
      <c r="J6" s="31"/>
      <c r="K6" s="32">
        <v>4</v>
      </c>
      <c r="L6" s="32">
        <v>776</v>
      </c>
      <c r="M6" s="33">
        <v>194</v>
      </c>
      <c r="N6" s="34">
        <v>4</v>
      </c>
      <c r="O6" s="35">
        <v>198</v>
      </c>
    </row>
    <row r="7" spans="1:17" x14ac:dyDescent="0.25">
      <c r="A7" s="16" t="s">
        <v>22</v>
      </c>
      <c r="B7" s="28" t="s">
        <v>32</v>
      </c>
      <c r="C7" s="29">
        <v>45213</v>
      </c>
      <c r="D7" s="30" t="s">
        <v>43</v>
      </c>
      <c r="E7" s="31">
        <v>196</v>
      </c>
      <c r="F7" s="31">
        <v>199.001</v>
      </c>
      <c r="G7" s="31">
        <v>199.001</v>
      </c>
      <c r="H7" s="31">
        <v>197</v>
      </c>
      <c r="I7" s="31">
        <v>197</v>
      </c>
      <c r="J7" s="57">
        <v>200</v>
      </c>
      <c r="K7" s="32">
        <v>6</v>
      </c>
      <c r="L7" s="32">
        <v>1188.002</v>
      </c>
      <c r="M7" s="33">
        <v>198.00033333333332</v>
      </c>
      <c r="N7" s="34">
        <v>16</v>
      </c>
      <c r="O7" s="35">
        <v>214.00033333333332</v>
      </c>
    </row>
    <row r="8" spans="1:17" x14ac:dyDescent="0.25">
      <c r="A8" s="16" t="s">
        <v>22</v>
      </c>
      <c r="B8" s="28" t="s">
        <v>32</v>
      </c>
      <c r="C8" s="29">
        <v>45247</v>
      </c>
      <c r="D8" s="30" t="s">
        <v>43</v>
      </c>
      <c r="E8" s="31">
        <v>195</v>
      </c>
      <c r="F8" s="31">
        <v>193</v>
      </c>
      <c r="G8" s="31">
        <v>190</v>
      </c>
      <c r="H8" s="31">
        <v>187</v>
      </c>
      <c r="I8" s="31"/>
      <c r="J8" s="31"/>
      <c r="K8" s="32">
        <v>4</v>
      </c>
      <c r="L8" s="32">
        <v>765</v>
      </c>
      <c r="M8" s="33">
        <v>191.25</v>
      </c>
      <c r="N8" s="34">
        <v>6</v>
      </c>
      <c r="O8" s="35">
        <v>197.25</v>
      </c>
    </row>
    <row r="10" spans="1:17" x14ac:dyDescent="0.25">
      <c r="K10" s="7">
        <f>SUM(K2:K9)</f>
        <v>29</v>
      </c>
      <c r="L10" s="7">
        <f>SUM(L2:L9)</f>
        <v>5411.0030000000006</v>
      </c>
      <c r="M10" s="12">
        <f>SUM(L10/K10)</f>
        <v>186.58631034482761</v>
      </c>
      <c r="N10" s="7">
        <f>SUM(N2:N9)</f>
        <v>42</v>
      </c>
      <c r="O10" s="12">
        <f>SUM(M10+N10)</f>
        <v>228.58631034482761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6" t="s">
        <v>36</v>
      </c>
      <c r="B14" s="28" t="s">
        <v>32</v>
      </c>
      <c r="C14" s="29">
        <v>45080</v>
      </c>
      <c r="D14" s="30" t="s">
        <v>64</v>
      </c>
      <c r="E14" s="39">
        <v>181</v>
      </c>
      <c r="F14" s="39">
        <v>173</v>
      </c>
      <c r="G14" s="39">
        <v>181</v>
      </c>
      <c r="H14" s="39">
        <v>181</v>
      </c>
      <c r="I14" s="31"/>
      <c r="J14" s="31"/>
      <c r="K14" s="32">
        <v>4</v>
      </c>
      <c r="L14" s="32">
        <v>716</v>
      </c>
      <c r="M14" s="33">
        <v>179</v>
      </c>
      <c r="N14" s="34">
        <v>2</v>
      </c>
      <c r="O14" s="35">
        <v>181</v>
      </c>
    </row>
    <row r="16" spans="1:17" x14ac:dyDescent="0.25">
      <c r="K16" s="7">
        <f>SUM(K14:K15)</f>
        <v>4</v>
      </c>
      <c r="L16" s="7">
        <f>SUM(L14:L15)</f>
        <v>716</v>
      </c>
      <c r="M16" s="12">
        <f>SUM(L16/K16)</f>
        <v>179</v>
      </c>
      <c r="N16" s="7">
        <f>SUM(N14:N15)</f>
        <v>2</v>
      </c>
      <c r="O16" s="12">
        <f>SUM(M16+N16)</f>
        <v>181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16" t="s">
        <v>23</v>
      </c>
      <c r="B20" s="28" t="s">
        <v>32</v>
      </c>
      <c r="C20" s="29">
        <v>45093</v>
      </c>
      <c r="D20" s="30" t="s">
        <v>43</v>
      </c>
      <c r="E20" s="31">
        <v>166</v>
      </c>
      <c r="F20" s="31">
        <v>178</v>
      </c>
      <c r="G20" s="31">
        <v>183</v>
      </c>
      <c r="H20" s="31">
        <v>178</v>
      </c>
      <c r="I20" s="31"/>
      <c r="J20" s="31"/>
      <c r="K20" s="32">
        <v>4</v>
      </c>
      <c r="L20" s="32">
        <v>705</v>
      </c>
      <c r="M20" s="33">
        <v>176.25</v>
      </c>
      <c r="N20" s="34">
        <v>5</v>
      </c>
      <c r="O20" s="35">
        <v>181.25</v>
      </c>
    </row>
    <row r="21" spans="1:15" x14ac:dyDescent="0.25">
      <c r="A21" s="16" t="s">
        <v>23</v>
      </c>
      <c r="B21" s="28" t="s">
        <v>32</v>
      </c>
      <c r="C21" s="29">
        <v>45234</v>
      </c>
      <c r="D21" s="30" t="s">
        <v>43</v>
      </c>
      <c r="E21" s="31">
        <v>182</v>
      </c>
      <c r="F21" s="31">
        <v>190</v>
      </c>
      <c r="G21" s="31">
        <v>184</v>
      </c>
      <c r="H21" s="31">
        <v>183</v>
      </c>
      <c r="I21" s="31"/>
      <c r="J21" s="31"/>
      <c r="K21" s="32">
        <v>4</v>
      </c>
      <c r="L21" s="32">
        <v>739</v>
      </c>
      <c r="M21" s="33">
        <v>184.75</v>
      </c>
      <c r="N21" s="34">
        <v>6</v>
      </c>
      <c r="O21" s="35">
        <v>190.75</v>
      </c>
    </row>
    <row r="23" spans="1:15" x14ac:dyDescent="0.25">
      <c r="K23" s="7">
        <f>SUM(K20:K22)</f>
        <v>8</v>
      </c>
      <c r="L23" s="7">
        <f>SUM(L20:L22)</f>
        <v>1444</v>
      </c>
      <c r="M23" s="12">
        <f>SUM(L23/K23)</f>
        <v>180.5</v>
      </c>
      <c r="N23" s="7">
        <f>SUM(N20:N22)</f>
        <v>11</v>
      </c>
      <c r="O23" s="12">
        <f>SUM(M23+N23)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" name="Range1_18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D14" name="Range1_1_11_1"/>
    <protectedRange algorithmName="SHA-512" hashValue="ON39YdpmFHfN9f47KpiRvqrKx0V9+erV1CNkpWzYhW/Qyc6aT8rEyCrvauWSYGZK2ia3o7vd3akF07acHAFpOA==" saltValue="yVW9XmDwTqEnmpSGai0KYg==" spinCount="100000" sqref="C14" name="Range1_28"/>
    <protectedRange algorithmName="SHA-512" hashValue="ON39YdpmFHfN9f47KpiRvqrKx0V9+erV1CNkpWzYhW/Qyc6aT8rEyCrvauWSYGZK2ia3o7vd3akF07acHAFpOA==" saltValue="yVW9XmDwTqEnmpSGai0KYg==" spinCount="100000" sqref="B14" name="Range1_35"/>
    <protectedRange algorithmName="SHA-512" hashValue="ON39YdpmFHfN9f47KpiRvqrKx0V9+erV1CNkpWzYhW/Qyc6aT8rEyCrvauWSYGZK2ia3o7vd3akF07acHAFpOA==" saltValue="yVW9XmDwTqEnmpSGai0KYg==" spinCount="100000" sqref="E14:J14" name="Range1_41"/>
    <protectedRange algorithmName="SHA-512" hashValue="ON39YdpmFHfN9f47KpiRvqrKx0V9+erV1CNkpWzYhW/Qyc6aT8rEyCrvauWSYGZK2ia3o7vd3akF07acHAFpOA==" saltValue="yVW9XmDwTqEnmpSGai0KYg==" spinCount="100000" sqref="E20:J20 B20:C20" name="Range1_43"/>
    <protectedRange algorithmName="SHA-512" hashValue="ON39YdpmFHfN9f47KpiRvqrKx0V9+erV1CNkpWzYhW/Qyc6aT8rEyCrvauWSYGZK2ia3o7vd3akF07acHAFpOA==" saltValue="yVW9XmDwTqEnmpSGai0KYg==" spinCount="100000" sqref="D20" name="Range1_1_13"/>
    <protectedRange algorithmName="SHA-512" hashValue="ON39YdpmFHfN9f47KpiRvqrKx0V9+erV1CNkpWzYhW/Qyc6aT8rEyCrvauWSYGZK2ia3o7vd3akF07acHAFpOA==" saltValue="yVW9XmDwTqEnmpSGai0KYg==" spinCount="100000" sqref="I4:J4 B4:C4" name="Range1_65"/>
    <protectedRange algorithmName="SHA-512" hashValue="ON39YdpmFHfN9f47KpiRvqrKx0V9+erV1CNkpWzYhW/Qyc6aT8rEyCrvauWSYGZK2ia3o7vd3akF07acHAFpOA==" saltValue="yVW9XmDwTqEnmpSGai0KYg==" spinCount="100000" sqref="D4" name="Range1_1_29"/>
    <protectedRange algorithmName="SHA-512" hashValue="ON39YdpmFHfN9f47KpiRvqrKx0V9+erV1CNkpWzYhW/Qyc6aT8rEyCrvauWSYGZK2ia3o7vd3akF07acHAFpOA==" saltValue="yVW9XmDwTqEnmpSGai0KYg==" spinCount="100000" sqref="E4:H4" name="Range1_3_18"/>
    <protectedRange algorithmName="SHA-512" hashValue="ON39YdpmFHfN9f47KpiRvqrKx0V9+erV1CNkpWzYhW/Qyc6aT8rEyCrvauWSYGZK2ia3o7vd3akF07acHAFpOA==" saltValue="yVW9XmDwTqEnmpSGai0KYg==" spinCount="100000" sqref="I5:J5 B5:C5" name="Range1_69"/>
    <protectedRange algorithmName="SHA-512" hashValue="ON39YdpmFHfN9f47KpiRvqrKx0V9+erV1CNkpWzYhW/Qyc6aT8rEyCrvauWSYGZK2ia3o7vd3akF07acHAFpOA==" saltValue="yVW9XmDwTqEnmpSGai0KYg==" spinCount="100000" sqref="D5" name="Range1_1_33"/>
    <protectedRange algorithmName="SHA-512" hashValue="ON39YdpmFHfN9f47KpiRvqrKx0V9+erV1CNkpWzYhW/Qyc6aT8rEyCrvauWSYGZK2ia3o7vd3akF07acHAFpOA==" saltValue="yVW9XmDwTqEnmpSGai0KYg==" spinCount="100000" sqref="E5:H5" name="Range1_3_19"/>
    <protectedRange algorithmName="SHA-512" hashValue="ON39YdpmFHfN9f47KpiRvqrKx0V9+erV1CNkpWzYhW/Qyc6aT8rEyCrvauWSYGZK2ia3o7vd3akF07acHAFpOA==" saltValue="yVW9XmDwTqEnmpSGai0KYg==" spinCount="100000" sqref="D6" name="Range1_1_33_1"/>
    <protectedRange algorithmName="SHA-512" hashValue="ON39YdpmFHfN9f47KpiRvqrKx0V9+erV1CNkpWzYhW/Qyc6aT8rEyCrvauWSYGZK2ia3o7vd3akF07acHAFpOA==" saltValue="yVW9XmDwTqEnmpSGai0KYg==" spinCount="100000" sqref="E6:J6" name="Range1_3_20"/>
    <protectedRange algorithmName="SHA-512" hashValue="ON39YdpmFHfN9f47KpiRvqrKx0V9+erV1CNkpWzYhW/Qyc6aT8rEyCrvauWSYGZK2ia3o7vd3akF07acHAFpOA==" saltValue="yVW9XmDwTqEnmpSGai0KYg==" spinCount="100000" sqref="C6" name="Range1_76"/>
    <protectedRange algorithmName="SHA-512" hashValue="ON39YdpmFHfN9f47KpiRvqrKx0V9+erV1CNkpWzYhW/Qyc6aT8rEyCrvauWSYGZK2ia3o7vd3akF07acHAFpOA==" saltValue="yVW9XmDwTqEnmpSGai0KYg==" spinCount="100000" sqref="B6" name="Range1_78"/>
    <protectedRange algorithmName="SHA-512" hashValue="ON39YdpmFHfN9f47KpiRvqrKx0V9+erV1CNkpWzYhW/Qyc6aT8rEyCrvauWSYGZK2ia3o7vd3akF07acHAFpOA==" saltValue="yVW9XmDwTqEnmpSGai0KYg==" spinCount="100000" sqref="I7:J7 B7:C7" name="Range1_72"/>
    <protectedRange algorithmName="SHA-512" hashValue="ON39YdpmFHfN9f47KpiRvqrKx0V9+erV1CNkpWzYhW/Qyc6aT8rEyCrvauWSYGZK2ia3o7vd3akF07acHAFpOA==" saltValue="yVW9XmDwTqEnmpSGai0KYg==" spinCount="100000" sqref="D7" name="Range1_1_36"/>
    <protectedRange algorithmName="SHA-512" hashValue="ON39YdpmFHfN9f47KpiRvqrKx0V9+erV1CNkpWzYhW/Qyc6aT8rEyCrvauWSYGZK2ia3o7vd3akF07acHAFpOA==" saltValue="yVW9XmDwTqEnmpSGai0KYg==" spinCount="100000" sqref="E7:H7" name="Range1_3_21"/>
    <protectedRange algorithmName="SHA-512" hashValue="ON39YdpmFHfN9f47KpiRvqrKx0V9+erV1CNkpWzYhW/Qyc6aT8rEyCrvauWSYGZK2ia3o7vd3akF07acHAFpOA==" saltValue="yVW9XmDwTqEnmpSGai0KYg==" spinCount="100000" sqref="E21:J21 B21:C21" name="Range1_88"/>
    <protectedRange algorithmName="SHA-512" hashValue="ON39YdpmFHfN9f47KpiRvqrKx0V9+erV1CNkpWzYhW/Qyc6aT8rEyCrvauWSYGZK2ia3o7vd3akF07acHAFpOA==" saltValue="yVW9XmDwTqEnmpSGai0KYg==" spinCount="100000" sqref="D21" name="Range1_1_42"/>
    <protectedRange algorithmName="SHA-512" hashValue="ON39YdpmFHfN9f47KpiRvqrKx0V9+erV1CNkpWzYhW/Qyc6aT8rEyCrvauWSYGZK2ia3o7vd3akF07acHAFpOA==" saltValue="yVW9XmDwTqEnmpSGai0KYg==" spinCount="100000" sqref="I8:J8 B8:C8" name="Range1_90"/>
    <protectedRange algorithmName="SHA-512" hashValue="ON39YdpmFHfN9f47KpiRvqrKx0V9+erV1CNkpWzYhW/Qyc6aT8rEyCrvauWSYGZK2ia3o7vd3akF07acHAFpOA==" saltValue="yVW9XmDwTqEnmpSGai0KYg==" spinCount="100000" sqref="D8" name="Range1_1_44"/>
    <protectedRange algorithmName="SHA-512" hashValue="ON39YdpmFHfN9f47KpiRvqrKx0V9+erV1CNkpWzYhW/Qyc6aT8rEyCrvauWSYGZK2ia3o7vd3akF07acHAFpOA==" saltValue="yVW9XmDwTqEnmpSGai0KYg==" spinCount="100000" sqref="E8:H8" name="Range1_3_23"/>
  </protectedRanges>
  <hyperlinks>
    <hyperlink ref="Q1" location="'Virginia Adult Rankings 2023'!A1" display="Back to Ranking" xr:uid="{186FF781-D1ED-4551-A7B6-EF9E82B18F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D499CF-7FE0-4007-B2C6-5548A2DCABED}">
          <x14:formula1>
            <xm:f>'C:\Users\abra2\Desktop\ABRA Files and More\AUTO BENCH REST ASSOCIATION FILE\ABRA 2019\Georgia\[Georgia Results 01 19 20.xlsm]DATA SHEET'!#REF!</xm:f>
          </x14:formula1>
          <xm:sqref>B1 B13 B19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63F2D-0ECC-4828-9746-0FF43F0A5445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83</v>
      </c>
      <c r="C2" s="42">
        <v>45069</v>
      </c>
      <c r="D2" s="43" t="s">
        <v>63</v>
      </c>
      <c r="E2" s="44">
        <v>183</v>
      </c>
      <c r="F2" s="44">
        <v>196</v>
      </c>
      <c r="G2" s="44">
        <v>195</v>
      </c>
      <c r="H2" s="44"/>
      <c r="I2" s="44"/>
      <c r="J2" s="44"/>
      <c r="K2" s="45">
        <v>3</v>
      </c>
      <c r="L2" s="45">
        <v>574</v>
      </c>
      <c r="M2" s="46">
        <v>191.33333333333334</v>
      </c>
      <c r="N2" s="47">
        <v>2</v>
      </c>
      <c r="O2" s="48">
        <v>193.33333333333334</v>
      </c>
    </row>
    <row r="4" spans="1:17" x14ac:dyDescent="0.25">
      <c r="K4" s="7">
        <f>SUM(K2:K3)</f>
        <v>3</v>
      </c>
      <c r="L4" s="7">
        <f>SUM(L2:L3)</f>
        <v>574</v>
      </c>
      <c r="M4" s="12">
        <f>SUM(L4/K4)</f>
        <v>191.33333333333334</v>
      </c>
      <c r="N4" s="7">
        <f>SUM(N2:N3)</f>
        <v>2</v>
      </c>
      <c r="O4" s="12">
        <f>SUM(M4+N4)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E2">
    <cfRule type="top10" dxfId="108" priority="4" rank="1"/>
  </conditionalFormatting>
  <conditionalFormatting sqref="E2:J2">
    <cfRule type="cellIs" dxfId="107" priority="2" operator="greaterThanOrEqual">
      <formula>200</formula>
    </cfRule>
  </conditionalFormatting>
  <conditionalFormatting sqref="F2">
    <cfRule type="top10" dxfId="106" priority="1" rank="1"/>
  </conditionalFormatting>
  <conditionalFormatting sqref="G2">
    <cfRule type="top10" dxfId="105" priority="3" rank="1"/>
  </conditionalFormatting>
  <conditionalFormatting sqref="H2">
    <cfRule type="top10" dxfId="104" priority="8" rank="1"/>
  </conditionalFormatting>
  <conditionalFormatting sqref="I2">
    <cfRule type="top10" dxfId="103" priority="7" rank="1"/>
  </conditionalFormatting>
  <conditionalFormatting sqref="J2">
    <cfRule type="top10" dxfId="102" priority="6" rank="1"/>
  </conditionalFormatting>
  <hyperlinks>
    <hyperlink ref="Q1" location="'Virginia Adult Rankings 2023'!A1" display="Back to Ranking" xr:uid="{0C84C04A-6EF6-4051-9661-62CA1234D80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86BC6E-F2DE-4EBF-A4D4-2776D25738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3017C-7D19-4B0D-95F7-E2098A758641}">
  <dimension ref="A1:Q10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23</v>
      </c>
      <c r="B2" s="28" t="s">
        <v>40</v>
      </c>
      <c r="C2" s="29">
        <v>45052</v>
      </c>
      <c r="D2" s="30" t="s">
        <v>43</v>
      </c>
      <c r="E2" s="31">
        <v>179</v>
      </c>
      <c r="F2" s="31">
        <v>188</v>
      </c>
      <c r="G2" s="31">
        <v>191</v>
      </c>
      <c r="H2" s="31">
        <v>0</v>
      </c>
      <c r="I2" s="31"/>
      <c r="J2" s="31"/>
      <c r="K2" s="32">
        <v>4</v>
      </c>
      <c r="L2" s="32">
        <v>558</v>
      </c>
      <c r="M2" s="33">
        <v>139.5</v>
      </c>
      <c r="N2" s="34">
        <v>5</v>
      </c>
      <c r="O2" s="35">
        <v>144.5</v>
      </c>
    </row>
    <row r="3" spans="1:17" x14ac:dyDescent="0.25">
      <c r="A3" s="16" t="s">
        <v>23</v>
      </c>
      <c r="B3" s="28" t="s">
        <v>40</v>
      </c>
      <c r="C3" s="29">
        <v>45065</v>
      </c>
      <c r="D3" s="30" t="s">
        <v>64</v>
      </c>
      <c r="E3" s="31">
        <v>186</v>
      </c>
      <c r="F3" s="31">
        <v>187</v>
      </c>
      <c r="G3" s="31">
        <v>183</v>
      </c>
      <c r="H3" s="31">
        <v>186</v>
      </c>
      <c r="I3" s="31"/>
      <c r="J3" s="31"/>
      <c r="K3" s="32">
        <v>4</v>
      </c>
      <c r="L3" s="32">
        <v>742</v>
      </c>
      <c r="M3" s="33">
        <v>185.5</v>
      </c>
      <c r="N3" s="34">
        <v>5</v>
      </c>
      <c r="O3" s="35">
        <v>190.5</v>
      </c>
    </row>
    <row r="4" spans="1:17" x14ac:dyDescent="0.25">
      <c r="A4" s="16" t="s">
        <v>55</v>
      </c>
      <c r="B4" s="28" t="s">
        <v>40</v>
      </c>
      <c r="C4" s="29">
        <v>45080</v>
      </c>
      <c r="D4" s="30" t="s">
        <v>64</v>
      </c>
      <c r="E4" s="58">
        <v>185</v>
      </c>
      <c r="F4" s="58">
        <v>178</v>
      </c>
      <c r="G4" s="58">
        <v>191</v>
      </c>
      <c r="H4" s="31">
        <v>184</v>
      </c>
      <c r="I4" s="31"/>
      <c r="J4" s="31"/>
      <c r="K4" s="32">
        <v>4</v>
      </c>
      <c r="L4" s="32">
        <v>738</v>
      </c>
      <c r="M4" s="33">
        <v>184.5</v>
      </c>
      <c r="N4" s="34">
        <v>5</v>
      </c>
      <c r="O4" s="35">
        <v>189.5</v>
      </c>
    </row>
    <row r="5" spans="1:17" x14ac:dyDescent="0.25">
      <c r="A5" s="16" t="s">
        <v>23</v>
      </c>
      <c r="B5" s="28" t="s">
        <v>40</v>
      </c>
      <c r="C5" s="29">
        <v>45121</v>
      </c>
      <c r="D5" s="30" t="s">
        <v>43</v>
      </c>
      <c r="E5" s="31">
        <v>184</v>
      </c>
      <c r="F5" s="31">
        <v>182</v>
      </c>
      <c r="G5" s="31">
        <v>188</v>
      </c>
      <c r="H5" s="31">
        <v>185</v>
      </c>
      <c r="I5" s="31"/>
      <c r="J5" s="31"/>
      <c r="K5" s="32">
        <v>4</v>
      </c>
      <c r="L5" s="32">
        <v>739</v>
      </c>
      <c r="M5" s="33">
        <v>184.75</v>
      </c>
      <c r="N5" s="34">
        <v>5</v>
      </c>
      <c r="O5" s="35">
        <v>189.75</v>
      </c>
    </row>
    <row r="6" spans="1:17" x14ac:dyDescent="0.25">
      <c r="A6" s="16" t="s">
        <v>23</v>
      </c>
      <c r="B6" s="28" t="s">
        <v>40</v>
      </c>
      <c r="C6" s="29">
        <v>45143</v>
      </c>
      <c r="D6" s="30" t="s">
        <v>43</v>
      </c>
      <c r="E6" s="31">
        <v>185</v>
      </c>
      <c r="F6" s="31">
        <v>186</v>
      </c>
      <c r="G6" s="31">
        <v>187</v>
      </c>
      <c r="H6" s="31">
        <v>191</v>
      </c>
      <c r="I6" s="31"/>
      <c r="J6" s="31"/>
      <c r="K6" s="32">
        <v>4</v>
      </c>
      <c r="L6" s="32">
        <v>749</v>
      </c>
      <c r="M6" s="33">
        <v>187.25</v>
      </c>
      <c r="N6" s="34">
        <v>5</v>
      </c>
      <c r="O6" s="35">
        <v>192.25</v>
      </c>
    </row>
    <row r="7" spans="1:17" x14ac:dyDescent="0.25">
      <c r="A7" s="16" t="s">
        <v>23</v>
      </c>
      <c r="B7" s="28" t="s">
        <v>40</v>
      </c>
      <c r="C7" s="29">
        <v>45156</v>
      </c>
      <c r="D7" s="30" t="s">
        <v>43</v>
      </c>
      <c r="E7" s="31">
        <v>178</v>
      </c>
      <c r="F7" s="31">
        <v>184</v>
      </c>
      <c r="G7" s="31">
        <v>189</v>
      </c>
      <c r="H7" s="31">
        <v>185</v>
      </c>
      <c r="I7" s="31"/>
      <c r="J7" s="31"/>
      <c r="K7" s="32">
        <v>4</v>
      </c>
      <c r="L7" s="32">
        <v>736</v>
      </c>
      <c r="M7" s="33">
        <v>184</v>
      </c>
      <c r="N7" s="34">
        <v>5</v>
      </c>
      <c r="O7" s="35">
        <v>189</v>
      </c>
    </row>
    <row r="8" spans="1:17" x14ac:dyDescent="0.25">
      <c r="A8" s="16" t="s">
        <v>23</v>
      </c>
      <c r="B8" s="28" t="s">
        <v>40</v>
      </c>
      <c r="C8" s="29">
        <v>45171</v>
      </c>
      <c r="D8" s="30" t="s">
        <v>43</v>
      </c>
      <c r="E8" s="31">
        <v>177</v>
      </c>
      <c r="F8" s="31">
        <v>183</v>
      </c>
      <c r="G8" s="31">
        <v>183</v>
      </c>
      <c r="H8" s="31"/>
      <c r="I8" s="31"/>
      <c r="J8" s="31"/>
      <c r="K8" s="32">
        <v>3</v>
      </c>
      <c r="L8" s="32">
        <v>543</v>
      </c>
      <c r="M8" s="33">
        <v>181</v>
      </c>
      <c r="N8" s="34">
        <v>5</v>
      </c>
      <c r="O8" s="35">
        <v>186</v>
      </c>
    </row>
    <row r="10" spans="1:17" x14ac:dyDescent="0.25">
      <c r="K10" s="7">
        <f>SUM(K2:K9)</f>
        <v>27</v>
      </c>
      <c r="L10" s="7">
        <f>SUM(L2:L9)</f>
        <v>4805</v>
      </c>
      <c r="M10" s="12">
        <f>SUM(L10/K10)</f>
        <v>177.96296296296296</v>
      </c>
      <c r="N10" s="7">
        <f>SUM(N2:N9)</f>
        <v>35</v>
      </c>
      <c r="O10" s="12">
        <f>SUM(M10+N10)</f>
        <v>212.96296296296296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 B2" name="Range1_5_1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J3 B3" name="Range1_22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E4:J4" name="Range1_25"/>
    <protectedRange algorithmName="SHA-512" hashValue="ON39YdpmFHfN9f47KpiRvqrKx0V9+erV1CNkpWzYhW/Qyc6aT8rEyCrvauWSYGZK2ia3o7vd3akF07acHAFpOA==" saltValue="yVW9XmDwTqEnmpSGai0KYg==" spinCount="100000" sqref="C4" name="Range1_28"/>
    <protectedRange algorithmName="SHA-512" hashValue="ON39YdpmFHfN9f47KpiRvqrKx0V9+erV1CNkpWzYhW/Qyc6aT8rEyCrvauWSYGZK2ia3o7vd3akF07acHAFpOA==" saltValue="yVW9XmDwTqEnmpSGai0KYg==" spinCount="100000" sqref="B4" name="Range1_42"/>
    <protectedRange algorithmName="SHA-512" hashValue="ON39YdpmFHfN9f47KpiRvqrKx0V9+erV1CNkpWzYhW/Qyc6aT8rEyCrvauWSYGZK2ia3o7vd3akF07acHAFpOA==" saltValue="yVW9XmDwTqEnmpSGai0KYg==" spinCount="100000" sqref="E5:J5 B5:C5" name="Range1_57"/>
    <protectedRange algorithmName="SHA-512" hashValue="ON39YdpmFHfN9f47KpiRvqrKx0V9+erV1CNkpWzYhW/Qyc6aT8rEyCrvauWSYGZK2ia3o7vd3akF07acHAFpOA==" saltValue="yVW9XmDwTqEnmpSGai0KYg==" spinCount="100000" sqref="D5" name="Range1_1_23"/>
    <protectedRange algorithmName="SHA-512" hashValue="ON39YdpmFHfN9f47KpiRvqrKx0V9+erV1CNkpWzYhW/Qyc6aT8rEyCrvauWSYGZK2ia3o7vd3akF07acHAFpOA==" saltValue="yVW9XmDwTqEnmpSGai0KYg==" spinCount="100000" sqref="E6:J6 B6:C6" name="Range1_61"/>
    <protectedRange algorithmName="SHA-512" hashValue="ON39YdpmFHfN9f47KpiRvqrKx0V9+erV1CNkpWzYhW/Qyc6aT8rEyCrvauWSYGZK2ia3o7vd3akF07acHAFpOA==" saltValue="yVW9XmDwTqEnmpSGai0KYg==" spinCount="100000" sqref="D6" name="Range1_1_27"/>
    <protectedRange algorithmName="SHA-512" hashValue="ON39YdpmFHfN9f47KpiRvqrKx0V9+erV1CNkpWzYhW/Qyc6aT8rEyCrvauWSYGZK2ia3o7vd3akF07acHAFpOA==" saltValue="yVW9XmDwTqEnmpSGai0KYg==" spinCount="100000" sqref="E7:J7 B7:C7" name="Range1_67"/>
    <protectedRange algorithmName="SHA-512" hashValue="ON39YdpmFHfN9f47KpiRvqrKx0V9+erV1CNkpWzYhW/Qyc6aT8rEyCrvauWSYGZK2ia3o7vd3akF07acHAFpOA==" saltValue="yVW9XmDwTqEnmpSGai0KYg==" spinCount="100000" sqref="D7" name="Range1_1_31"/>
    <protectedRange algorithmName="SHA-512" hashValue="ON39YdpmFHfN9f47KpiRvqrKx0V9+erV1CNkpWzYhW/Qyc6aT8rEyCrvauWSYGZK2ia3o7vd3akF07acHAFpOA==" saltValue="yVW9XmDwTqEnmpSGai0KYg==" spinCount="100000" sqref="E8:J8 B8:C8" name="Range1_71"/>
    <protectedRange algorithmName="SHA-512" hashValue="ON39YdpmFHfN9f47KpiRvqrKx0V9+erV1CNkpWzYhW/Qyc6aT8rEyCrvauWSYGZK2ia3o7vd3akF07acHAFpOA==" saltValue="yVW9XmDwTqEnmpSGai0KYg==" spinCount="100000" sqref="D8" name="Range1_1_35"/>
  </protectedRanges>
  <hyperlinks>
    <hyperlink ref="Q1" location="'Virginia Adult Rankings 2023'!A1" display="Back to Ranking" xr:uid="{FD058B0E-E00C-4A20-BEAF-17780AAE9B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6EC95D-C55E-46F4-B35A-FCACACD7E8A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4B391-B882-4444-8009-4C25B24A8583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77</v>
      </c>
      <c r="C2" s="42">
        <v>45069</v>
      </c>
      <c r="D2" s="43" t="s">
        <v>63</v>
      </c>
      <c r="E2" s="44">
        <v>191.00299999999999</v>
      </c>
      <c r="F2" s="44">
        <v>197</v>
      </c>
      <c r="G2" s="44">
        <v>197</v>
      </c>
      <c r="H2" s="44"/>
      <c r="I2" s="44"/>
      <c r="J2" s="44"/>
      <c r="K2" s="45">
        <v>3</v>
      </c>
      <c r="L2" s="45">
        <v>585.00299999999993</v>
      </c>
      <c r="M2" s="46">
        <v>195.00099999999998</v>
      </c>
      <c r="N2" s="47">
        <v>2</v>
      </c>
      <c r="O2" s="48">
        <v>197.00099999999998</v>
      </c>
    </row>
    <row r="4" spans="1:17" x14ac:dyDescent="0.25">
      <c r="K4" s="7">
        <f>SUM(K2:K3)</f>
        <v>3</v>
      </c>
      <c r="L4" s="7">
        <f>SUM(L2:L3)</f>
        <v>585.00299999999993</v>
      </c>
      <c r="M4" s="12">
        <f>SUM(L4/K4)</f>
        <v>195.00099999999998</v>
      </c>
      <c r="N4" s="7">
        <f>SUM(N2:N3)</f>
        <v>2</v>
      </c>
      <c r="O4" s="12">
        <f>SUM(M4+N4)</f>
        <v>197.00099999999998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E2">
    <cfRule type="top10" dxfId="101" priority="4" rank="1"/>
  </conditionalFormatting>
  <conditionalFormatting sqref="E2:J2">
    <cfRule type="cellIs" dxfId="100" priority="2" operator="greaterThanOrEqual">
      <formula>200</formula>
    </cfRule>
  </conditionalFormatting>
  <conditionalFormatting sqref="F2">
    <cfRule type="top10" dxfId="99" priority="1" rank="1"/>
  </conditionalFormatting>
  <conditionalFormatting sqref="G2">
    <cfRule type="top10" dxfId="98" priority="3" rank="1"/>
  </conditionalFormatting>
  <conditionalFormatting sqref="H2">
    <cfRule type="top10" dxfId="97" priority="8" rank="1"/>
  </conditionalFormatting>
  <conditionalFormatting sqref="I2">
    <cfRule type="top10" dxfId="96" priority="7" rank="1"/>
  </conditionalFormatting>
  <conditionalFormatting sqref="J2">
    <cfRule type="top10" dxfId="95" priority="6" rank="1"/>
  </conditionalFormatting>
  <hyperlinks>
    <hyperlink ref="Q1" location="'Virginia Adult Rankings 2023'!A1" display="Back to Ranking" xr:uid="{BA904E45-8EAE-4387-A714-50481D54E8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EED336-B728-4665-B3FD-8199F15A1A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187E0-330B-47C2-9E14-D73FAE007CAC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73</v>
      </c>
      <c r="C2" s="42">
        <v>45069</v>
      </c>
      <c r="D2" s="43" t="s">
        <v>63</v>
      </c>
      <c r="E2" s="44">
        <v>194.001</v>
      </c>
      <c r="F2" s="44">
        <v>196</v>
      </c>
      <c r="G2" s="44">
        <v>199</v>
      </c>
      <c r="H2" s="44"/>
      <c r="I2" s="44"/>
      <c r="J2" s="44"/>
      <c r="K2" s="45">
        <v>3</v>
      </c>
      <c r="L2" s="45">
        <v>589.00099999999998</v>
      </c>
      <c r="M2" s="46">
        <v>196.33366666666666</v>
      </c>
      <c r="N2" s="47">
        <v>2</v>
      </c>
      <c r="O2" s="48">
        <v>198.33366666666666</v>
      </c>
    </row>
    <row r="4" spans="1:17" x14ac:dyDescent="0.25">
      <c r="K4" s="7">
        <f>SUM(K2:K3)</f>
        <v>3</v>
      </c>
      <c r="L4" s="7">
        <f>SUM(L2:L3)</f>
        <v>589.00099999999998</v>
      </c>
      <c r="M4" s="12">
        <f>SUM(L4/K4)</f>
        <v>196.33366666666666</v>
      </c>
      <c r="N4" s="7">
        <f>SUM(N2:N3)</f>
        <v>2</v>
      </c>
      <c r="O4" s="12">
        <f>SUM(M4+N4)</f>
        <v>198.33366666666666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E2">
    <cfRule type="top10" dxfId="94" priority="4" rank="1"/>
  </conditionalFormatting>
  <conditionalFormatting sqref="E2:J2">
    <cfRule type="cellIs" dxfId="93" priority="2" operator="greaterThanOrEqual">
      <formula>200</formula>
    </cfRule>
  </conditionalFormatting>
  <conditionalFormatting sqref="F2">
    <cfRule type="top10" dxfId="92" priority="1" rank="1"/>
  </conditionalFormatting>
  <conditionalFormatting sqref="G2">
    <cfRule type="top10" dxfId="91" priority="3" rank="1"/>
  </conditionalFormatting>
  <conditionalFormatting sqref="H2">
    <cfRule type="top10" dxfId="90" priority="8" rank="1"/>
  </conditionalFormatting>
  <conditionalFormatting sqref="I2">
    <cfRule type="top10" dxfId="89" priority="7" rank="1"/>
  </conditionalFormatting>
  <conditionalFormatting sqref="J2">
    <cfRule type="top10" dxfId="88" priority="6" rank="1"/>
  </conditionalFormatting>
  <hyperlinks>
    <hyperlink ref="Q1" location="'Virginia Adult Rankings 2023'!A1" display="Back to Ranking" xr:uid="{2A8A921A-1E72-4D06-A82D-A762E284050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E98E5A-CC85-408E-AB0B-CA85935AEC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7D81F-A3CD-4972-95DE-A41D6D83AE3F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36</v>
      </c>
      <c r="B2" s="40" t="s">
        <v>95</v>
      </c>
      <c r="C2" s="29">
        <v>45111</v>
      </c>
      <c r="D2" s="30" t="s">
        <v>63</v>
      </c>
      <c r="E2" s="31">
        <v>179</v>
      </c>
      <c r="F2" s="31">
        <v>174</v>
      </c>
      <c r="G2" s="31">
        <v>175</v>
      </c>
      <c r="H2" s="31">
        <v>181</v>
      </c>
      <c r="I2" s="31"/>
      <c r="J2" s="31"/>
      <c r="K2" s="32">
        <v>4</v>
      </c>
      <c r="L2" s="32">
        <v>709</v>
      </c>
      <c r="M2" s="33">
        <v>177.25</v>
      </c>
      <c r="N2" s="34">
        <v>2</v>
      </c>
      <c r="O2" s="35">
        <v>179.25</v>
      </c>
    </row>
    <row r="4" spans="1:17" x14ac:dyDescent="0.25">
      <c r="K4" s="7">
        <f>SUM(K2:K3)</f>
        <v>4</v>
      </c>
      <c r="L4" s="7">
        <f>SUM(L2:L3)</f>
        <v>709</v>
      </c>
      <c r="M4" s="12">
        <f>SUM(L4/K4)</f>
        <v>177.25</v>
      </c>
      <c r="N4" s="7">
        <f>SUM(N2:N3)</f>
        <v>2</v>
      </c>
      <c r="O4" s="12">
        <f>SUM(M4+N4)</f>
        <v>179.25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7"/>
    <protectedRange algorithmName="SHA-512" hashValue="ON39YdpmFHfN9f47KpiRvqrKx0V9+erV1CNkpWzYhW/Qyc6aT8rEyCrvauWSYGZK2ia3o7vd3akF07acHAFpOA==" saltValue="yVW9XmDwTqEnmpSGai0KYg==" spinCount="100000" sqref="D2" name="Range1_1_16"/>
  </protectedRanges>
  <conditionalFormatting sqref="E2">
    <cfRule type="top10" dxfId="87" priority="6" rank="1"/>
  </conditionalFormatting>
  <conditionalFormatting sqref="E2:J2">
    <cfRule type="cellIs" dxfId="86" priority="2" operator="greaterThanOrEqual">
      <formula>200</formula>
    </cfRule>
  </conditionalFormatting>
  <conditionalFormatting sqref="F2">
    <cfRule type="top10" dxfId="85" priority="1" rank="1"/>
  </conditionalFormatting>
  <conditionalFormatting sqref="G2">
    <cfRule type="top10" dxfId="84" priority="5" rank="1"/>
  </conditionalFormatting>
  <conditionalFormatting sqref="H2">
    <cfRule type="top10" dxfId="83" priority="4" rank="1"/>
  </conditionalFormatting>
  <conditionalFormatting sqref="I2">
    <cfRule type="top10" dxfId="82" priority="3" rank="1"/>
  </conditionalFormatting>
  <conditionalFormatting sqref="J2">
    <cfRule type="top10" dxfId="81" priority="7" rank="1"/>
  </conditionalFormatting>
  <hyperlinks>
    <hyperlink ref="Q1" location="'Virginia Adult Rankings 2023'!A1" display="Back to Ranking" xr:uid="{175A58FF-50E5-44E2-A094-3F27AE6E18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FCA0CD-8202-4A89-B078-904F1F342A8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FBA4-DFBB-4D94-80A0-6CEA70066233}">
  <dimension ref="A1:Q20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55</v>
      </c>
      <c r="B2" s="28" t="s">
        <v>56</v>
      </c>
      <c r="C2" s="29">
        <v>45055</v>
      </c>
      <c r="D2" s="30" t="s">
        <v>46</v>
      </c>
      <c r="E2" s="31">
        <v>193</v>
      </c>
      <c r="F2" s="31">
        <v>193</v>
      </c>
      <c r="G2" s="31">
        <v>191</v>
      </c>
      <c r="H2" s="31"/>
      <c r="I2" s="31"/>
      <c r="J2" s="31"/>
      <c r="K2" s="32">
        <v>3</v>
      </c>
      <c r="L2" s="32">
        <v>577</v>
      </c>
      <c r="M2" s="33">
        <v>192.33333333333334</v>
      </c>
      <c r="N2" s="34">
        <v>4</v>
      </c>
      <c r="O2" s="35">
        <v>196.33333333333334</v>
      </c>
    </row>
    <row r="3" spans="1:17" x14ac:dyDescent="0.25">
      <c r="A3" s="16" t="s">
        <v>23</v>
      </c>
      <c r="B3" s="28" t="s">
        <v>56</v>
      </c>
      <c r="C3" s="29">
        <v>45059</v>
      </c>
      <c r="D3" s="30" t="s">
        <v>63</v>
      </c>
      <c r="E3" s="39">
        <v>186</v>
      </c>
      <c r="F3" s="39">
        <v>189</v>
      </c>
      <c r="G3" s="39">
        <v>190</v>
      </c>
      <c r="H3" s="39">
        <v>189</v>
      </c>
      <c r="I3" s="39">
        <v>189</v>
      </c>
      <c r="J3" s="39"/>
      <c r="K3" s="32">
        <f t="shared" ref="K3" si="0">COUNT(E3:J3)</f>
        <v>5</v>
      </c>
      <c r="L3" s="32">
        <f t="shared" ref="L3" si="1">SUM(E3:J3)</f>
        <v>943</v>
      </c>
      <c r="M3" s="33">
        <f t="shared" ref="M3" si="2">IFERROR(L3/K3,0)</f>
        <v>188.6</v>
      </c>
      <c r="N3" s="34">
        <v>3</v>
      </c>
      <c r="O3" s="35">
        <f t="shared" ref="O3" si="3">SUM(M3+N3)</f>
        <v>191.6</v>
      </c>
    </row>
    <row r="4" spans="1:17" x14ac:dyDescent="0.25">
      <c r="A4" s="16" t="s">
        <v>55</v>
      </c>
      <c r="B4" s="28" t="s">
        <v>56</v>
      </c>
      <c r="C4" s="29">
        <v>45150</v>
      </c>
      <c r="D4" s="41" t="s">
        <v>63</v>
      </c>
      <c r="E4" s="31">
        <v>189</v>
      </c>
      <c r="F4" s="31">
        <v>190</v>
      </c>
      <c r="G4" s="31">
        <v>189</v>
      </c>
      <c r="H4" s="31">
        <v>193</v>
      </c>
      <c r="I4" s="31">
        <v>187</v>
      </c>
      <c r="J4" s="31"/>
      <c r="K4" s="32">
        <v>5</v>
      </c>
      <c r="L4" s="32">
        <v>948</v>
      </c>
      <c r="M4" s="33">
        <v>189.6</v>
      </c>
      <c r="N4" s="34">
        <v>6</v>
      </c>
      <c r="O4" s="35">
        <v>195.6</v>
      </c>
    </row>
    <row r="5" spans="1:17" x14ac:dyDescent="0.25">
      <c r="A5" s="16" t="s">
        <v>55</v>
      </c>
      <c r="B5" s="28" t="s">
        <v>56</v>
      </c>
      <c r="C5" s="29">
        <v>45178</v>
      </c>
      <c r="D5" s="41" t="s">
        <v>63</v>
      </c>
      <c r="E5" s="31">
        <v>197</v>
      </c>
      <c r="F5" s="31">
        <v>198.001</v>
      </c>
      <c r="G5" s="31">
        <v>195.001</v>
      </c>
      <c r="H5" s="31">
        <v>186</v>
      </c>
      <c r="I5" s="31">
        <v>180</v>
      </c>
      <c r="J5" s="31">
        <v>193</v>
      </c>
      <c r="K5" s="32">
        <v>6</v>
      </c>
      <c r="L5" s="32">
        <v>1149.002</v>
      </c>
      <c r="M5" s="33">
        <v>191.50033333333332</v>
      </c>
      <c r="N5" s="34">
        <v>5</v>
      </c>
      <c r="O5" s="35">
        <v>196.50033333333332</v>
      </c>
    </row>
    <row r="7" spans="1:17" x14ac:dyDescent="0.25">
      <c r="K7" s="7">
        <f>SUM(K2:K6)</f>
        <v>19</v>
      </c>
      <c r="L7" s="7">
        <f>SUM(L2:L6)</f>
        <v>3617.002</v>
      </c>
      <c r="M7" s="12">
        <f>SUM(L7/K7)</f>
        <v>190.36852631578947</v>
      </c>
      <c r="N7" s="7">
        <f>SUM(N2:N6)</f>
        <v>18</v>
      </c>
      <c r="O7" s="12">
        <f>SUM(M7+N7)</f>
        <v>208.36852631578947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6" t="s">
        <v>36</v>
      </c>
      <c r="B11" s="28" t="s">
        <v>56</v>
      </c>
      <c r="C11" s="29">
        <v>45087</v>
      </c>
      <c r="D11" s="30" t="s">
        <v>63</v>
      </c>
      <c r="E11" s="31">
        <v>188.001</v>
      </c>
      <c r="F11" s="31">
        <v>193</v>
      </c>
      <c r="G11" s="31">
        <v>188</v>
      </c>
      <c r="H11" s="31">
        <v>188</v>
      </c>
      <c r="I11" s="31">
        <v>185</v>
      </c>
      <c r="J11" s="31">
        <v>181</v>
      </c>
      <c r="K11" s="32">
        <v>6</v>
      </c>
      <c r="L11" s="32">
        <v>1123.001</v>
      </c>
      <c r="M11" s="33">
        <v>187.16683333333333</v>
      </c>
      <c r="N11" s="34">
        <v>16</v>
      </c>
      <c r="O11" s="35">
        <v>203.16683333333333</v>
      </c>
    </row>
    <row r="12" spans="1:17" x14ac:dyDescent="0.25">
      <c r="A12" s="16" t="s">
        <v>36</v>
      </c>
      <c r="B12" s="28" t="s">
        <v>56</v>
      </c>
      <c r="C12" s="29">
        <v>45097</v>
      </c>
      <c r="D12" s="30" t="s">
        <v>63</v>
      </c>
      <c r="E12" s="31">
        <v>186</v>
      </c>
      <c r="F12" s="31">
        <v>192</v>
      </c>
      <c r="G12" s="31">
        <v>194</v>
      </c>
      <c r="H12" s="31"/>
      <c r="I12" s="31"/>
      <c r="J12" s="31"/>
      <c r="K12" s="32">
        <v>3</v>
      </c>
      <c r="L12" s="32">
        <v>572</v>
      </c>
      <c r="M12" s="33">
        <v>190.66666666666666</v>
      </c>
      <c r="N12" s="34">
        <v>5</v>
      </c>
      <c r="O12" s="35">
        <v>195.66666666666666</v>
      </c>
    </row>
    <row r="13" spans="1:17" x14ac:dyDescent="0.25">
      <c r="A13" s="16" t="s">
        <v>36</v>
      </c>
      <c r="B13" s="28" t="s">
        <v>56</v>
      </c>
      <c r="C13" s="29">
        <v>45115</v>
      </c>
      <c r="D13" s="30" t="s">
        <v>63</v>
      </c>
      <c r="E13" s="31">
        <v>195</v>
      </c>
      <c r="F13" s="31">
        <v>191</v>
      </c>
      <c r="G13" s="31">
        <v>191</v>
      </c>
      <c r="H13" s="31">
        <v>193.001</v>
      </c>
      <c r="I13" s="31">
        <v>186</v>
      </c>
      <c r="J13" s="31">
        <v>188</v>
      </c>
      <c r="K13" s="32">
        <v>6</v>
      </c>
      <c r="L13" s="32">
        <v>1144.001</v>
      </c>
      <c r="M13" s="33">
        <v>190.66683333333333</v>
      </c>
      <c r="N13" s="34">
        <v>10</v>
      </c>
      <c r="O13" s="35">
        <v>200.66683333333333</v>
      </c>
    </row>
    <row r="15" spans="1:17" x14ac:dyDescent="0.25">
      <c r="K15" s="7">
        <f>SUM(K11:K14)</f>
        <v>15</v>
      </c>
      <c r="L15" s="7">
        <f>SUM(L11:L14)</f>
        <v>2839.002</v>
      </c>
      <c r="M15" s="12">
        <f>SUM(L15/K15)</f>
        <v>189.26679999999999</v>
      </c>
      <c r="N15" s="7">
        <f>SUM(N11:N14)</f>
        <v>31</v>
      </c>
      <c r="O15" s="12">
        <f>SUM(M15+N15)</f>
        <v>220.26679999999999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16" t="s">
        <v>45</v>
      </c>
      <c r="B18" s="28" t="s">
        <v>56</v>
      </c>
      <c r="C18" s="29">
        <v>45118</v>
      </c>
      <c r="D18" s="30" t="s">
        <v>63</v>
      </c>
      <c r="E18" s="31">
        <v>198</v>
      </c>
      <c r="F18" s="31">
        <v>198.001</v>
      </c>
      <c r="G18" s="31">
        <v>198</v>
      </c>
      <c r="H18" s="31"/>
      <c r="I18" s="31"/>
      <c r="J18" s="31"/>
      <c r="K18" s="32">
        <v>3</v>
      </c>
      <c r="L18" s="32">
        <v>594.00099999999998</v>
      </c>
      <c r="M18" s="33">
        <v>198.00033333333332</v>
      </c>
      <c r="N18" s="34">
        <v>7</v>
      </c>
      <c r="O18" s="35">
        <v>205.00033333333332</v>
      </c>
    </row>
    <row r="20" spans="1:15" x14ac:dyDescent="0.25">
      <c r="K20" s="7">
        <f>SUM(K18:K19)</f>
        <v>3</v>
      </c>
      <c r="L20" s="7">
        <f>SUM(L18:L19)</f>
        <v>594.00099999999998</v>
      </c>
      <c r="M20" s="12">
        <f>SUM(L20/K20)</f>
        <v>198.00033333333332</v>
      </c>
      <c r="N20" s="7">
        <f>SUM(N18:N19)</f>
        <v>7</v>
      </c>
      <c r="O20" s="12">
        <f>SUM(M20+N20)</f>
        <v>205.00033333333332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G3:J3 E3 B3" name="Range1_12"/>
    <protectedRange algorithmName="SHA-512" hashValue="ON39YdpmFHfN9f47KpiRvqrKx0V9+erV1CNkpWzYhW/Qyc6aT8rEyCrvauWSYGZK2ia3o7vd3akF07acHAFpOA==" saltValue="yVW9XmDwTqEnmpSGai0KYg==" spinCount="100000" sqref="F3" name="Range1_3_4"/>
    <protectedRange algorithmName="SHA-512" hashValue="ON39YdpmFHfN9f47KpiRvqrKx0V9+erV1CNkpWzYhW/Qyc6aT8rEyCrvauWSYGZK2ia3o7vd3akF07acHAFpOA==" saltValue="yVW9XmDwTqEnmpSGai0KYg==" spinCount="100000" sqref="E11:J11 B11:C11" name="Range1_27"/>
    <protectedRange algorithmName="SHA-512" hashValue="ON39YdpmFHfN9f47KpiRvqrKx0V9+erV1CNkpWzYhW/Qyc6aT8rEyCrvauWSYGZK2ia3o7vd3akF07acHAFpOA==" saltValue="yVW9XmDwTqEnmpSGai0KYg==" spinCount="100000" sqref="D11" name="Range1_1_5"/>
    <protectedRange algorithmName="SHA-512" hashValue="ON39YdpmFHfN9f47KpiRvqrKx0V9+erV1CNkpWzYhW/Qyc6aT8rEyCrvauWSYGZK2ia3o7vd3akF07acHAFpOA==" saltValue="yVW9XmDwTqEnmpSGai0KYg==" spinCount="100000" sqref="C13" name="Range1_50"/>
    <protectedRange algorithmName="SHA-512" hashValue="ON39YdpmFHfN9f47KpiRvqrKx0V9+erV1CNkpWzYhW/Qyc6aT8rEyCrvauWSYGZK2ia3o7vd3akF07acHAFpOA==" saltValue="yVW9XmDwTqEnmpSGai0KYg==" spinCount="100000" sqref="D13" name="Range1_1_19"/>
    <protectedRange algorithmName="SHA-512" hashValue="ON39YdpmFHfN9f47KpiRvqrKx0V9+erV1CNkpWzYhW/Qyc6aT8rEyCrvauWSYGZK2ia3o7vd3akF07acHAFpOA==" saltValue="yVW9XmDwTqEnmpSGai0KYg==" spinCount="100000" sqref="B13" name="Range1_5_2"/>
    <protectedRange algorithmName="SHA-512" hashValue="ON39YdpmFHfN9f47KpiRvqrKx0V9+erV1CNkpWzYhW/Qyc6aT8rEyCrvauWSYGZK2ia3o7vd3akF07acHAFpOA==" saltValue="yVW9XmDwTqEnmpSGai0KYg==" spinCount="100000" sqref="E13:J13" name="Range1_6_2"/>
  </protectedRanges>
  <hyperlinks>
    <hyperlink ref="Q1" location="'Virginia Adult Rankings 2023'!A1" display="Back to Ranking" xr:uid="{89633C24-3203-4E7B-9EA5-9C0382020C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F3370D-4785-4BC3-B382-0457332AF0B1}">
          <x14:formula1>
            <xm:f>'C:\Users\abra2\Desktop\ABRA Files and More\AUTO BENCH REST ASSOCIATION FILE\ABRA 2019\Georgia\[Georgia Results 01 19 20.xlsm]DATA SHEET'!#REF!</xm:f>
          </x14:formula1>
          <xm:sqref>B1 B10 B17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BEF60-6382-408C-A68A-977297F15906}">
  <dimension ref="A1:Q13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24</v>
      </c>
      <c r="B2" s="28" t="s">
        <v>41</v>
      </c>
      <c r="C2" s="29">
        <v>45052</v>
      </c>
      <c r="D2" s="30" t="s">
        <v>43</v>
      </c>
      <c r="E2" s="31">
        <v>170</v>
      </c>
      <c r="F2" s="31">
        <v>155</v>
      </c>
      <c r="G2" s="31">
        <v>153</v>
      </c>
      <c r="H2" s="31">
        <v>0</v>
      </c>
      <c r="I2" s="31"/>
      <c r="J2" s="31"/>
      <c r="K2" s="32">
        <v>4</v>
      </c>
      <c r="L2" s="32">
        <v>478</v>
      </c>
      <c r="M2" s="33">
        <v>119.5</v>
      </c>
      <c r="N2" s="34">
        <v>5</v>
      </c>
      <c r="O2" s="35">
        <v>124.5</v>
      </c>
    </row>
    <row r="3" spans="1:17" x14ac:dyDescent="0.25">
      <c r="A3" s="16" t="s">
        <v>24</v>
      </c>
      <c r="B3" s="28" t="s">
        <v>41</v>
      </c>
      <c r="C3" s="29">
        <v>45093</v>
      </c>
      <c r="D3" s="30" t="s">
        <v>43</v>
      </c>
      <c r="E3" s="31">
        <v>153</v>
      </c>
      <c r="F3" s="31">
        <v>176</v>
      </c>
      <c r="G3" s="31">
        <v>172</v>
      </c>
      <c r="H3" s="31">
        <v>171</v>
      </c>
      <c r="I3" s="31"/>
      <c r="J3" s="31"/>
      <c r="K3" s="32">
        <v>4</v>
      </c>
      <c r="L3" s="32">
        <v>672</v>
      </c>
      <c r="M3" s="33">
        <v>168</v>
      </c>
      <c r="N3" s="34">
        <v>5</v>
      </c>
      <c r="O3" s="35">
        <v>173</v>
      </c>
    </row>
    <row r="4" spans="1:17" x14ac:dyDescent="0.25">
      <c r="A4" s="16" t="s">
        <v>24</v>
      </c>
      <c r="B4" s="28" t="s">
        <v>41</v>
      </c>
      <c r="C4" s="29">
        <v>45121</v>
      </c>
      <c r="D4" s="30" t="s">
        <v>43</v>
      </c>
      <c r="E4" s="31">
        <v>143</v>
      </c>
      <c r="F4" s="31">
        <v>148</v>
      </c>
      <c r="G4" s="31">
        <v>150</v>
      </c>
      <c r="H4" s="31">
        <v>153</v>
      </c>
      <c r="I4" s="31"/>
      <c r="J4" s="31"/>
      <c r="K4" s="32">
        <v>4</v>
      </c>
      <c r="L4" s="32">
        <v>594</v>
      </c>
      <c r="M4" s="33">
        <v>148.5</v>
      </c>
      <c r="N4" s="34">
        <v>5</v>
      </c>
      <c r="O4" s="35">
        <v>153.5</v>
      </c>
    </row>
    <row r="5" spans="1:17" x14ac:dyDescent="0.25">
      <c r="A5" s="16" t="s">
        <v>24</v>
      </c>
      <c r="B5" s="28" t="s">
        <v>41</v>
      </c>
      <c r="C5" s="29">
        <v>45143</v>
      </c>
      <c r="D5" s="30" t="s">
        <v>43</v>
      </c>
      <c r="E5" s="31">
        <v>179</v>
      </c>
      <c r="F5" s="31">
        <v>180</v>
      </c>
      <c r="G5" s="31">
        <v>161</v>
      </c>
      <c r="H5" s="31">
        <v>168</v>
      </c>
      <c r="I5" s="31"/>
      <c r="J5" s="31"/>
      <c r="K5" s="32">
        <v>4</v>
      </c>
      <c r="L5" s="32">
        <v>688</v>
      </c>
      <c r="M5" s="33">
        <v>172</v>
      </c>
      <c r="N5" s="34">
        <v>4</v>
      </c>
      <c r="O5" s="35">
        <v>176</v>
      </c>
    </row>
    <row r="6" spans="1:17" x14ac:dyDescent="0.25">
      <c r="A6" s="16" t="s">
        <v>24</v>
      </c>
      <c r="B6" s="28" t="s">
        <v>41</v>
      </c>
      <c r="C6" s="29">
        <v>45156</v>
      </c>
      <c r="D6" s="30" t="s">
        <v>43</v>
      </c>
      <c r="E6" s="31">
        <v>175</v>
      </c>
      <c r="F6" s="31">
        <v>177</v>
      </c>
      <c r="G6" s="31">
        <v>178</v>
      </c>
      <c r="H6" s="31">
        <v>178</v>
      </c>
      <c r="I6" s="31"/>
      <c r="J6" s="31"/>
      <c r="K6" s="32">
        <v>4</v>
      </c>
      <c r="L6" s="32">
        <v>708</v>
      </c>
      <c r="M6" s="33">
        <v>177</v>
      </c>
      <c r="N6" s="34">
        <v>5</v>
      </c>
      <c r="O6" s="35">
        <v>182</v>
      </c>
    </row>
    <row r="7" spans="1:17" x14ac:dyDescent="0.25">
      <c r="A7" s="16" t="s">
        <v>60</v>
      </c>
      <c r="B7" s="28" t="s">
        <v>41</v>
      </c>
      <c r="C7" s="29">
        <v>45178</v>
      </c>
      <c r="D7" s="30" t="s">
        <v>63</v>
      </c>
      <c r="E7" s="31">
        <v>180</v>
      </c>
      <c r="F7" s="31">
        <v>185</v>
      </c>
      <c r="G7" s="31">
        <v>174</v>
      </c>
      <c r="H7" s="31">
        <v>180</v>
      </c>
      <c r="I7" s="31">
        <v>175</v>
      </c>
      <c r="J7" s="31">
        <v>166</v>
      </c>
      <c r="K7" s="32">
        <v>6</v>
      </c>
      <c r="L7" s="32">
        <v>1060</v>
      </c>
      <c r="M7" s="33">
        <v>176.66666666666666</v>
      </c>
      <c r="N7" s="34">
        <v>6</v>
      </c>
      <c r="O7" s="35">
        <v>182.66666666666666</v>
      </c>
    </row>
    <row r="8" spans="1:17" x14ac:dyDescent="0.25">
      <c r="A8" s="16" t="s">
        <v>24</v>
      </c>
      <c r="B8" s="28" t="s">
        <v>41</v>
      </c>
      <c r="C8" s="29">
        <v>45184</v>
      </c>
      <c r="D8" s="30" t="s">
        <v>43</v>
      </c>
      <c r="E8" s="31">
        <v>179</v>
      </c>
      <c r="F8" s="31">
        <v>172</v>
      </c>
      <c r="G8" s="31">
        <v>181</v>
      </c>
      <c r="H8" s="31">
        <v>169</v>
      </c>
      <c r="I8" s="31"/>
      <c r="J8" s="31"/>
      <c r="K8" s="32">
        <v>4</v>
      </c>
      <c r="L8" s="32">
        <v>701</v>
      </c>
      <c r="M8" s="33">
        <v>175.25</v>
      </c>
      <c r="N8" s="34">
        <v>5</v>
      </c>
      <c r="O8" s="35">
        <v>180.25</v>
      </c>
    </row>
    <row r="9" spans="1:17" x14ac:dyDescent="0.25">
      <c r="A9" s="16" t="s">
        <v>24</v>
      </c>
      <c r="B9" s="28" t="s">
        <v>41</v>
      </c>
      <c r="C9" s="29">
        <v>45213</v>
      </c>
      <c r="D9" s="30" t="s">
        <v>43</v>
      </c>
      <c r="E9" s="31">
        <v>179</v>
      </c>
      <c r="F9" s="31">
        <v>172</v>
      </c>
      <c r="G9" s="31">
        <v>181</v>
      </c>
      <c r="H9" s="31">
        <v>169</v>
      </c>
      <c r="I9" s="31">
        <v>0</v>
      </c>
      <c r="J9" s="31">
        <v>0</v>
      </c>
      <c r="K9" s="32">
        <v>6</v>
      </c>
      <c r="L9" s="32">
        <v>701</v>
      </c>
      <c r="M9" s="33">
        <v>116.83333333333333</v>
      </c>
      <c r="N9" s="34">
        <v>10</v>
      </c>
      <c r="O9" s="35">
        <v>126.83333333333333</v>
      </c>
    </row>
    <row r="10" spans="1:17" x14ac:dyDescent="0.25">
      <c r="A10" s="16" t="s">
        <v>24</v>
      </c>
      <c r="B10" s="28" t="s">
        <v>41</v>
      </c>
      <c r="C10" s="29">
        <v>45234</v>
      </c>
      <c r="D10" s="30" t="s">
        <v>43</v>
      </c>
      <c r="E10" s="31">
        <v>181</v>
      </c>
      <c r="F10" s="31">
        <v>178</v>
      </c>
      <c r="G10" s="31">
        <v>173</v>
      </c>
      <c r="H10" s="31">
        <v>179</v>
      </c>
      <c r="I10" s="31"/>
      <c r="J10" s="31"/>
      <c r="K10" s="32">
        <v>4</v>
      </c>
      <c r="L10" s="32">
        <v>711</v>
      </c>
      <c r="M10" s="33">
        <v>177.75</v>
      </c>
      <c r="N10" s="34">
        <v>13</v>
      </c>
      <c r="O10" s="35">
        <v>190.75</v>
      </c>
    </row>
    <row r="11" spans="1:17" x14ac:dyDescent="0.25">
      <c r="A11" s="16" t="s">
        <v>24</v>
      </c>
      <c r="B11" s="28" t="s">
        <v>41</v>
      </c>
      <c r="C11" s="29">
        <v>45247</v>
      </c>
      <c r="D11" s="30" t="s">
        <v>43</v>
      </c>
      <c r="E11" s="31">
        <v>152</v>
      </c>
      <c r="F11" s="31">
        <v>161</v>
      </c>
      <c r="G11" s="31">
        <v>159</v>
      </c>
      <c r="H11" s="31">
        <v>172</v>
      </c>
      <c r="I11" s="31"/>
      <c r="J11" s="31"/>
      <c r="K11" s="32">
        <v>4</v>
      </c>
      <c r="L11" s="32">
        <v>644</v>
      </c>
      <c r="M11" s="33">
        <v>161</v>
      </c>
      <c r="N11" s="34">
        <v>5</v>
      </c>
      <c r="O11" s="35">
        <v>166</v>
      </c>
    </row>
    <row r="13" spans="1:17" x14ac:dyDescent="0.25">
      <c r="K13" s="7">
        <f>SUM(K2:K12)</f>
        <v>44</v>
      </c>
      <c r="L13" s="7">
        <f>SUM(L2:L12)</f>
        <v>6957</v>
      </c>
      <c r="M13" s="12">
        <f>SUM(L13/K13)</f>
        <v>158.11363636363637</v>
      </c>
      <c r="N13" s="7">
        <f>SUM(N2:N12)</f>
        <v>63</v>
      </c>
      <c r="O13" s="12">
        <f>SUM(M13+N13)</f>
        <v>221.11363636363637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 B2" name="Range1_6_1"/>
    <protectedRange algorithmName="SHA-512" hashValue="ON39YdpmFHfN9f47KpiRvqrKx0V9+erV1CNkpWzYhW/Qyc6aT8rEyCrvauWSYGZK2ia3o7vd3akF07acHAFpOA==" saltValue="yVW9XmDwTqEnmpSGai0KYg==" spinCount="100000" sqref="E3:J3 B3:C3" name="Range1_45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E4:J4 B4:C4" name="Range1_58"/>
    <protectedRange algorithmName="SHA-512" hashValue="ON39YdpmFHfN9f47KpiRvqrKx0V9+erV1CNkpWzYhW/Qyc6aT8rEyCrvauWSYGZK2ia3o7vd3akF07acHAFpOA==" saltValue="yVW9XmDwTqEnmpSGai0KYg==" spinCount="100000" sqref="D4" name="Range1_1_24"/>
    <protectedRange algorithmName="SHA-512" hashValue="ON39YdpmFHfN9f47KpiRvqrKx0V9+erV1CNkpWzYhW/Qyc6aT8rEyCrvauWSYGZK2ia3o7vd3akF07acHAFpOA==" saltValue="yVW9XmDwTqEnmpSGai0KYg==" spinCount="100000" sqref="E5:J5 B5:C5" name="Range1_62"/>
    <protectedRange algorithmName="SHA-512" hashValue="ON39YdpmFHfN9f47KpiRvqrKx0V9+erV1CNkpWzYhW/Qyc6aT8rEyCrvauWSYGZK2ia3o7vd3akF07acHAFpOA==" saltValue="yVW9XmDwTqEnmpSGai0KYg==" spinCount="100000" sqref="D5" name="Range1_1_28"/>
    <protectedRange algorithmName="SHA-512" hashValue="ON39YdpmFHfN9f47KpiRvqrKx0V9+erV1CNkpWzYhW/Qyc6aT8rEyCrvauWSYGZK2ia3o7vd3akF07acHAFpOA==" saltValue="yVW9XmDwTqEnmpSGai0KYg==" spinCount="100000" sqref="E6:J6 B6:C6" name="Range1_68"/>
    <protectedRange algorithmName="SHA-512" hashValue="ON39YdpmFHfN9f47KpiRvqrKx0V9+erV1CNkpWzYhW/Qyc6aT8rEyCrvauWSYGZK2ia3o7vd3akF07acHAFpOA==" saltValue="yVW9XmDwTqEnmpSGai0KYg==" spinCount="100000" sqref="D6" name="Range1_1_32"/>
    <protectedRange algorithmName="SHA-512" hashValue="ON39YdpmFHfN9f47KpiRvqrKx0V9+erV1CNkpWzYhW/Qyc6aT8rEyCrvauWSYGZK2ia3o7vd3akF07acHAFpOA==" saltValue="yVW9XmDwTqEnmpSGai0KYg==" spinCount="100000" sqref="D8" name="Range1_1_33"/>
    <protectedRange algorithmName="SHA-512" hashValue="ON39YdpmFHfN9f47KpiRvqrKx0V9+erV1CNkpWzYhW/Qyc6aT8rEyCrvauWSYGZK2ia3o7vd3akF07acHAFpOA==" saltValue="yVW9XmDwTqEnmpSGai0KYg==" spinCount="100000" sqref="E8:J8 B7:B8" name="Range1_74"/>
    <protectedRange algorithmName="SHA-512" hashValue="ON39YdpmFHfN9f47KpiRvqrKx0V9+erV1CNkpWzYhW/Qyc6aT8rEyCrvauWSYGZK2ia3o7vd3akF07acHAFpOA==" saltValue="yVW9XmDwTqEnmpSGai0KYg==" spinCount="100000" sqref="C8" name="Range1_76"/>
    <protectedRange algorithmName="SHA-512" hashValue="ON39YdpmFHfN9f47KpiRvqrKx0V9+erV1CNkpWzYhW/Qyc6aT8rEyCrvauWSYGZK2ia3o7vd3akF07acHAFpOA==" saltValue="yVW9XmDwTqEnmpSGai0KYg==" spinCount="100000" sqref="E9:J9 B9:C9" name="Range1_85"/>
    <protectedRange algorithmName="SHA-512" hashValue="ON39YdpmFHfN9f47KpiRvqrKx0V9+erV1CNkpWzYhW/Qyc6aT8rEyCrvauWSYGZK2ia3o7vd3akF07acHAFpOA==" saltValue="yVW9XmDwTqEnmpSGai0KYg==" spinCount="100000" sqref="D9" name="Range1_1_39"/>
    <protectedRange algorithmName="SHA-512" hashValue="ON39YdpmFHfN9f47KpiRvqrKx0V9+erV1CNkpWzYhW/Qyc6aT8rEyCrvauWSYGZK2ia3o7vd3akF07acHAFpOA==" saltValue="yVW9XmDwTqEnmpSGai0KYg==" spinCount="100000" sqref="E10:J10 B10:C10" name="Range1_89"/>
    <protectedRange algorithmName="SHA-512" hashValue="ON39YdpmFHfN9f47KpiRvqrKx0V9+erV1CNkpWzYhW/Qyc6aT8rEyCrvauWSYGZK2ia3o7vd3akF07acHAFpOA==" saltValue="yVW9XmDwTqEnmpSGai0KYg==" spinCount="100000" sqref="D10" name="Range1_1_43"/>
    <protectedRange algorithmName="SHA-512" hashValue="ON39YdpmFHfN9f47KpiRvqrKx0V9+erV1CNkpWzYhW/Qyc6aT8rEyCrvauWSYGZK2ia3o7vd3akF07acHAFpOA==" saltValue="yVW9XmDwTqEnmpSGai0KYg==" spinCount="100000" sqref="E11:J11 B11:C11" name="Range1_93"/>
    <protectedRange algorithmName="SHA-512" hashValue="ON39YdpmFHfN9f47KpiRvqrKx0V9+erV1CNkpWzYhW/Qyc6aT8rEyCrvauWSYGZK2ia3o7vd3akF07acHAFpOA==" saltValue="yVW9XmDwTqEnmpSGai0KYg==" spinCount="100000" sqref="D11" name="Range1_1_47"/>
  </protectedRanges>
  <hyperlinks>
    <hyperlink ref="Q1" location="'Virginia Adult Rankings 2023'!A1" display="Back to Ranking" xr:uid="{6C1E2027-E9F2-4A51-96AD-D059B50545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24F9DA-FBB9-4083-AEEB-90384A6251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0B417-399C-4152-A40D-2E60B0020937}">
  <dimension ref="A1:Q1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22</v>
      </c>
      <c r="B2" s="28" t="s">
        <v>30</v>
      </c>
      <c r="C2" s="29">
        <v>45052</v>
      </c>
      <c r="D2" s="30" t="s">
        <v>31</v>
      </c>
      <c r="E2" s="31">
        <v>193</v>
      </c>
      <c r="F2" s="31">
        <v>190</v>
      </c>
      <c r="G2" s="31">
        <v>185</v>
      </c>
      <c r="H2" s="31">
        <v>190</v>
      </c>
      <c r="I2" s="31"/>
      <c r="J2" s="31"/>
      <c r="K2" s="32">
        <v>4</v>
      </c>
      <c r="L2" s="32">
        <v>758</v>
      </c>
      <c r="M2" s="33">
        <v>189.5</v>
      </c>
      <c r="N2" s="34">
        <v>2</v>
      </c>
      <c r="O2" s="35">
        <v>191.5</v>
      </c>
    </row>
    <row r="3" spans="1:17" x14ac:dyDescent="0.25">
      <c r="A3" s="16" t="s">
        <v>22</v>
      </c>
      <c r="B3" s="28" t="s">
        <v>30</v>
      </c>
      <c r="C3" s="29">
        <v>45065</v>
      </c>
      <c r="D3" s="30" t="s">
        <v>64</v>
      </c>
      <c r="E3" s="39">
        <v>189</v>
      </c>
      <c r="F3" s="39">
        <v>193</v>
      </c>
      <c r="G3" s="39">
        <v>193</v>
      </c>
      <c r="H3" s="39">
        <v>189</v>
      </c>
      <c r="I3" s="31"/>
      <c r="J3" s="31"/>
      <c r="K3" s="32">
        <v>4</v>
      </c>
      <c r="L3" s="32">
        <v>764</v>
      </c>
      <c r="M3" s="33">
        <v>191</v>
      </c>
      <c r="N3" s="34">
        <v>2</v>
      </c>
      <c r="O3" s="35">
        <v>193</v>
      </c>
    </row>
    <row r="4" spans="1:17" x14ac:dyDescent="0.25">
      <c r="A4" s="16" t="s">
        <v>45</v>
      </c>
      <c r="B4" s="28" t="s">
        <v>30</v>
      </c>
      <c r="C4" s="29">
        <v>45080</v>
      </c>
      <c r="D4" s="30" t="s">
        <v>64</v>
      </c>
      <c r="E4" s="39">
        <v>190</v>
      </c>
      <c r="F4" s="39">
        <v>196</v>
      </c>
      <c r="G4" s="39">
        <v>194</v>
      </c>
      <c r="H4" s="39">
        <v>193</v>
      </c>
      <c r="I4" s="31"/>
      <c r="J4" s="31"/>
      <c r="K4" s="32">
        <v>4</v>
      </c>
      <c r="L4" s="32">
        <v>773.00099999999998</v>
      </c>
      <c r="M4" s="33">
        <v>193.25024999999999</v>
      </c>
      <c r="N4" s="34">
        <v>5</v>
      </c>
      <c r="O4" s="35">
        <v>198.25024999999999</v>
      </c>
    </row>
    <row r="5" spans="1:17" x14ac:dyDescent="0.25">
      <c r="A5" s="16" t="s">
        <v>22</v>
      </c>
      <c r="B5" s="28" t="s">
        <v>30</v>
      </c>
      <c r="C5" s="29">
        <v>45093</v>
      </c>
      <c r="D5" s="30" t="s">
        <v>43</v>
      </c>
      <c r="E5" s="31">
        <v>189</v>
      </c>
      <c r="F5" s="31">
        <v>189</v>
      </c>
      <c r="G5" s="31">
        <v>188</v>
      </c>
      <c r="H5" s="31">
        <v>184</v>
      </c>
      <c r="I5" s="31"/>
      <c r="J5" s="31"/>
      <c r="K5" s="32">
        <v>4</v>
      </c>
      <c r="L5" s="32">
        <v>750</v>
      </c>
      <c r="M5" s="33">
        <v>187.5</v>
      </c>
      <c r="N5" s="34">
        <v>3</v>
      </c>
      <c r="O5" s="35">
        <v>190.5</v>
      </c>
    </row>
    <row r="6" spans="1:17" x14ac:dyDescent="0.25">
      <c r="A6" s="16" t="s">
        <v>22</v>
      </c>
      <c r="B6" s="28" t="s">
        <v>30</v>
      </c>
      <c r="C6" s="29">
        <v>45121</v>
      </c>
      <c r="D6" s="30" t="s">
        <v>43</v>
      </c>
      <c r="E6" s="31">
        <v>192</v>
      </c>
      <c r="F6" s="31">
        <v>189</v>
      </c>
      <c r="G6" s="31">
        <v>190</v>
      </c>
      <c r="H6" s="31">
        <v>190</v>
      </c>
      <c r="I6" s="31"/>
      <c r="J6" s="31"/>
      <c r="K6" s="32">
        <v>4</v>
      </c>
      <c r="L6" s="32">
        <v>761</v>
      </c>
      <c r="M6" s="33">
        <v>190.25</v>
      </c>
      <c r="N6" s="34">
        <v>3</v>
      </c>
      <c r="O6" s="35">
        <v>193.25</v>
      </c>
    </row>
    <row r="7" spans="1:17" x14ac:dyDescent="0.25">
      <c r="A7" s="16" t="s">
        <v>22</v>
      </c>
      <c r="B7" s="28" t="s">
        <v>30</v>
      </c>
      <c r="C7" s="29">
        <v>45143</v>
      </c>
      <c r="D7" s="30" t="s">
        <v>43</v>
      </c>
      <c r="E7" s="31">
        <v>191</v>
      </c>
      <c r="F7" s="31">
        <v>188</v>
      </c>
      <c r="G7" s="31">
        <v>192</v>
      </c>
      <c r="H7" s="31">
        <v>190</v>
      </c>
      <c r="I7" s="31"/>
      <c r="J7" s="31"/>
      <c r="K7" s="32">
        <v>4</v>
      </c>
      <c r="L7" s="32">
        <v>761</v>
      </c>
      <c r="M7" s="33">
        <v>190.25</v>
      </c>
      <c r="N7" s="34">
        <v>2</v>
      </c>
      <c r="O7" s="35">
        <v>192.25</v>
      </c>
    </row>
    <row r="8" spans="1:17" x14ac:dyDescent="0.25">
      <c r="A8" s="16" t="s">
        <v>22</v>
      </c>
      <c r="B8" s="28" t="s">
        <v>30</v>
      </c>
      <c r="C8" s="29">
        <v>45156</v>
      </c>
      <c r="D8" s="30" t="s">
        <v>43</v>
      </c>
      <c r="E8" s="31">
        <v>190</v>
      </c>
      <c r="F8" s="31">
        <v>185</v>
      </c>
      <c r="G8" s="31">
        <v>195</v>
      </c>
      <c r="H8" s="31">
        <v>190</v>
      </c>
      <c r="I8" s="31"/>
      <c r="J8" s="31"/>
      <c r="K8" s="32">
        <v>4</v>
      </c>
      <c r="L8" s="32">
        <v>760</v>
      </c>
      <c r="M8" s="33">
        <v>190</v>
      </c>
      <c r="N8" s="34">
        <v>3</v>
      </c>
      <c r="O8" s="35">
        <v>193</v>
      </c>
    </row>
    <row r="9" spans="1:17" x14ac:dyDescent="0.25">
      <c r="A9" s="16" t="s">
        <v>22</v>
      </c>
      <c r="B9" s="28" t="s">
        <v>30</v>
      </c>
      <c r="C9" s="29">
        <v>45171</v>
      </c>
      <c r="D9" s="30" t="s">
        <v>43</v>
      </c>
      <c r="E9" s="31">
        <v>194</v>
      </c>
      <c r="F9" s="31">
        <v>195</v>
      </c>
      <c r="G9" s="31">
        <v>192</v>
      </c>
      <c r="H9" s="31"/>
      <c r="I9" s="31"/>
      <c r="J9" s="31"/>
      <c r="K9" s="32">
        <v>3</v>
      </c>
      <c r="L9" s="32">
        <v>581</v>
      </c>
      <c r="M9" s="33">
        <v>193.66666666666666</v>
      </c>
      <c r="N9" s="34">
        <v>9</v>
      </c>
      <c r="O9" s="35">
        <v>202.66666666666666</v>
      </c>
    </row>
    <row r="10" spans="1:17" x14ac:dyDescent="0.25">
      <c r="A10" s="16" t="s">
        <v>45</v>
      </c>
      <c r="B10" s="28" t="s">
        <v>30</v>
      </c>
      <c r="C10" s="29">
        <v>45184</v>
      </c>
      <c r="D10" s="30" t="s">
        <v>43</v>
      </c>
      <c r="E10" s="31">
        <v>190</v>
      </c>
      <c r="F10" s="31">
        <v>192</v>
      </c>
      <c r="G10" s="31">
        <v>193</v>
      </c>
      <c r="H10" s="31">
        <v>195</v>
      </c>
      <c r="I10" s="31"/>
      <c r="J10" s="31"/>
      <c r="K10" s="32">
        <v>4</v>
      </c>
      <c r="L10" s="32">
        <v>770</v>
      </c>
      <c r="M10" s="33">
        <v>192.5</v>
      </c>
      <c r="N10" s="34">
        <v>2</v>
      </c>
      <c r="O10" s="35">
        <v>194.5</v>
      </c>
    </row>
    <row r="11" spans="1:17" x14ac:dyDescent="0.25">
      <c r="A11" s="16" t="s">
        <v>22</v>
      </c>
      <c r="B11" s="28" t="s">
        <v>30</v>
      </c>
      <c r="C11" s="29">
        <v>45213</v>
      </c>
      <c r="D11" s="30" t="s">
        <v>43</v>
      </c>
      <c r="E11" s="31">
        <v>198</v>
      </c>
      <c r="F11" s="31">
        <v>199</v>
      </c>
      <c r="G11" s="31">
        <v>196</v>
      </c>
      <c r="H11" s="31">
        <v>198</v>
      </c>
      <c r="I11" s="31">
        <v>196</v>
      </c>
      <c r="J11" s="31">
        <v>197</v>
      </c>
      <c r="K11" s="32">
        <v>6</v>
      </c>
      <c r="L11" s="32">
        <v>1184</v>
      </c>
      <c r="M11" s="33">
        <v>197.33333333333334</v>
      </c>
      <c r="N11" s="34">
        <v>4</v>
      </c>
      <c r="O11" s="35">
        <v>201.33333333333334</v>
      </c>
    </row>
    <row r="12" spans="1:17" x14ac:dyDescent="0.25">
      <c r="A12" s="16" t="s">
        <v>22</v>
      </c>
      <c r="B12" s="28" t="s">
        <v>30</v>
      </c>
      <c r="C12" s="29">
        <v>45234</v>
      </c>
      <c r="D12" s="30" t="s">
        <v>43</v>
      </c>
      <c r="E12" s="31">
        <v>192</v>
      </c>
      <c r="F12" s="31">
        <v>192</v>
      </c>
      <c r="G12" s="31">
        <v>194</v>
      </c>
      <c r="H12" s="31">
        <v>190</v>
      </c>
      <c r="I12" s="31"/>
      <c r="J12" s="31"/>
      <c r="K12" s="32">
        <v>4</v>
      </c>
      <c r="L12" s="32">
        <v>768</v>
      </c>
      <c r="M12" s="33">
        <v>192</v>
      </c>
      <c r="N12" s="34">
        <v>3</v>
      </c>
      <c r="O12" s="35">
        <v>195</v>
      </c>
    </row>
    <row r="13" spans="1:17" x14ac:dyDescent="0.25">
      <c r="A13" s="16" t="s">
        <v>22</v>
      </c>
      <c r="B13" s="28" t="s">
        <v>30</v>
      </c>
      <c r="C13" s="29">
        <v>45247</v>
      </c>
      <c r="D13" s="30" t="s">
        <v>43</v>
      </c>
      <c r="E13" s="31">
        <v>193</v>
      </c>
      <c r="F13" s="31">
        <v>194</v>
      </c>
      <c r="G13" s="31">
        <v>191</v>
      </c>
      <c r="H13" s="31">
        <v>191</v>
      </c>
      <c r="I13" s="31"/>
      <c r="J13" s="31"/>
      <c r="K13" s="32">
        <v>4</v>
      </c>
      <c r="L13" s="32">
        <v>769</v>
      </c>
      <c r="M13" s="33">
        <v>192.25</v>
      </c>
      <c r="N13" s="34">
        <v>9</v>
      </c>
      <c r="O13" s="35">
        <v>201.25</v>
      </c>
    </row>
    <row r="15" spans="1:17" x14ac:dyDescent="0.25">
      <c r="K15" s="7">
        <f>SUM(K2:K14)</f>
        <v>49</v>
      </c>
      <c r="L15" s="7">
        <f>SUM(L2:L14)</f>
        <v>9399.0010000000002</v>
      </c>
      <c r="M15" s="12">
        <f>SUM(L15/K15)</f>
        <v>191.81634693877552</v>
      </c>
      <c r="N15" s="7">
        <f>SUM(N2:N14)</f>
        <v>47</v>
      </c>
      <c r="O15" s="12">
        <f>SUM(M15+N15)</f>
        <v>238.81634693877552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" name="Range1_19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E4:J4" name="Range1_3_10"/>
    <protectedRange algorithmName="SHA-512" hashValue="ON39YdpmFHfN9f47KpiRvqrKx0V9+erV1CNkpWzYhW/Qyc6aT8rEyCrvauWSYGZK2ia3o7vd3akF07acHAFpOA==" saltValue="yVW9XmDwTqEnmpSGai0KYg==" spinCount="100000" sqref="C4" name="Range1_28"/>
    <protectedRange algorithmName="SHA-512" hashValue="ON39YdpmFHfN9f47KpiRvqrKx0V9+erV1CNkpWzYhW/Qyc6aT8rEyCrvauWSYGZK2ia3o7vd3akF07acHAFpOA==" saltValue="yVW9XmDwTqEnmpSGai0KYg==" spinCount="100000" sqref="B4" name="Range1_30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5:H5" name="Range1_3_14"/>
    <protectedRange algorithmName="SHA-512" hashValue="ON39YdpmFHfN9f47KpiRvqrKx0V9+erV1CNkpWzYhW/Qyc6aT8rEyCrvauWSYGZK2ia3o7vd3akF07acHAFpOA==" saltValue="yVW9XmDwTqEnmpSGai0KYg==" spinCount="100000" sqref="I6:J6 B6:C6" name="Range1_55"/>
    <protectedRange algorithmName="SHA-512" hashValue="ON39YdpmFHfN9f47KpiRvqrKx0V9+erV1CNkpWzYhW/Qyc6aT8rEyCrvauWSYGZK2ia3o7vd3akF07acHAFpOA==" saltValue="yVW9XmDwTqEnmpSGai0KYg==" spinCount="100000" sqref="D6" name="Range1_1_21"/>
    <protectedRange algorithmName="SHA-512" hashValue="ON39YdpmFHfN9f47KpiRvqrKx0V9+erV1CNkpWzYhW/Qyc6aT8rEyCrvauWSYGZK2ia3o7vd3akF07acHAFpOA==" saltValue="yVW9XmDwTqEnmpSGai0KYg==" spinCount="100000" sqref="E6:H6" name="Range1_3_16"/>
    <protectedRange algorithmName="SHA-512" hashValue="ON39YdpmFHfN9f47KpiRvqrKx0V9+erV1CNkpWzYhW/Qyc6aT8rEyCrvauWSYGZK2ia3o7vd3akF07acHAFpOA==" saltValue="yVW9XmDwTqEnmpSGai0KYg==" spinCount="100000" sqref="I7:J7 B7:C7" name="Range1_59"/>
    <protectedRange algorithmName="SHA-512" hashValue="ON39YdpmFHfN9f47KpiRvqrKx0V9+erV1CNkpWzYhW/Qyc6aT8rEyCrvauWSYGZK2ia3o7vd3akF07acHAFpOA==" saltValue="yVW9XmDwTqEnmpSGai0KYg==" spinCount="100000" sqref="D7" name="Range1_1_25"/>
    <protectedRange algorithmName="SHA-512" hashValue="ON39YdpmFHfN9f47KpiRvqrKx0V9+erV1CNkpWzYhW/Qyc6aT8rEyCrvauWSYGZK2ia3o7vd3akF07acHAFpOA==" saltValue="yVW9XmDwTqEnmpSGai0KYg==" spinCount="100000" sqref="E7:H7" name="Range1_3_17"/>
    <protectedRange algorithmName="SHA-512" hashValue="ON39YdpmFHfN9f47KpiRvqrKx0V9+erV1CNkpWzYhW/Qyc6aT8rEyCrvauWSYGZK2ia3o7vd3akF07acHAFpOA==" saltValue="yVW9XmDwTqEnmpSGai0KYg==" spinCount="100000" sqref="I8:J8 B8:C8" name="Range1_65"/>
    <protectedRange algorithmName="SHA-512" hashValue="ON39YdpmFHfN9f47KpiRvqrKx0V9+erV1CNkpWzYhW/Qyc6aT8rEyCrvauWSYGZK2ia3o7vd3akF07acHAFpOA==" saltValue="yVW9XmDwTqEnmpSGai0KYg==" spinCount="100000" sqref="D8" name="Range1_1_29"/>
    <protectedRange algorithmName="SHA-512" hashValue="ON39YdpmFHfN9f47KpiRvqrKx0V9+erV1CNkpWzYhW/Qyc6aT8rEyCrvauWSYGZK2ia3o7vd3akF07acHAFpOA==" saltValue="yVW9XmDwTqEnmpSGai0KYg==" spinCount="100000" sqref="E8:H8" name="Range1_3_18"/>
    <protectedRange algorithmName="SHA-512" hashValue="ON39YdpmFHfN9f47KpiRvqrKx0V9+erV1CNkpWzYhW/Qyc6aT8rEyCrvauWSYGZK2ia3o7vd3akF07acHAFpOA==" saltValue="yVW9XmDwTqEnmpSGai0KYg==" spinCount="100000" sqref="I9:J9 B9:C9" name="Range1_69"/>
    <protectedRange algorithmName="SHA-512" hashValue="ON39YdpmFHfN9f47KpiRvqrKx0V9+erV1CNkpWzYhW/Qyc6aT8rEyCrvauWSYGZK2ia3o7vd3akF07acHAFpOA==" saltValue="yVW9XmDwTqEnmpSGai0KYg==" spinCount="100000" sqref="D9" name="Range1_1_33"/>
    <protectedRange algorithmName="SHA-512" hashValue="ON39YdpmFHfN9f47KpiRvqrKx0V9+erV1CNkpWzYhW/Qyc6aT8rEyCrvauWSYGZK2ia3o7vd3akF07acHAFpOA==" saltValue="yVW9XmDwTqEnmpSGai0KYg==" spinCount="100000" sqref="E9:H9" name="Range1_3_19"/>
    <protectedRange algorithmName="SHA-512" hashValue="ON39YdpmFHfN9f47KpiRvqrKx0V9+erV1CNkpWzYhW/Qyc6aT8rEyCrvauWSYGZK2ia3o7vd3akF07acHAFpOA==" saltValue="yVW9XmDwTqEnmpSGai0KYg==" spinCount="100000" sqref="D10" name="Range1_1_33_1"/>
    <protectedRange algorithmName="SHA-512" hashValue="ON39YdpmFHfN9f47KpiRvqrKx0V9+erV1CNkpWzYhW/Qyc6aT8rEyCrvauWSYGZK2ia3o7vd3akF07acHAFpOA==" saltValue="yVW9XmDwTqEnmpSGai0KYg==" spinCount="100000" sqref="E10:J10" name="Range1_3_20"/>
    <protectedRange algorithmName="SHA-512" hashValue="ON39YdpmFHfN9f47KpiRvqrKx0V9+erV1CNkpWzYhW/Qyc6aT8rEyCrvauWSYGZK2ia3o7vd3akF07acHAFpOA==" saltValue="yVW9XmDwTqEnmpSGai0KYg==" spinCount="100000" sqref="C10" name="Range1_76"/>
    <protectedRange algorithmName="SHA-512" hashValue="ON39YdpmFHfN9f47KpiRvqrKx0V9+erV1CNkpWzYhW/Qyc6aT8rEyCrvauWSYGZK2ia3o7vd3akF07acHAFpOA==" saltValue="yVW9XmDwTqEnmpSGai0KYg==" spinCount="100000" sqref="B10" name="Range1_80"/>
    <protectedRange algorithmName="SHA-512" hashValue="ON39YdpmFHfN9f47KpiRvqrKx0V9+erV1CNkpWzYhW/Qyc6aT8rEyCrvauWSYGZK2ia3o7vd3akF07acHAFpOA==" saltValue="yVW9XmDwTqEnmpSGai0KYg==" spinCount="100000" sqref="I11:J11 B11:C11" name="Range1_72"/>
    <protectedRange algorithmName="SHA-512" hashValue="ON39YdpmFHfN9f47KpiRvqrKx0V9+erV1CNkpWzYhW/Qyc6aT8rEyCrvauWSYGZK2ia3o7vd3akF07acHAFpOA==" saltValue="yVW9XmDwTqEnmpSGai0KYg==" spinCount="100000" sqref="D11" name="Range1_1_36"/>
    <protectedRange algorithmName="SHA-512" hashValue="ON39YdpmFHfN9f47KpiRvqrKx0V9+erV1CNkpWzYhW/Qyc6aT8rEyCrvauWSYGZK2ia3o7vd3akF07acHAFpOA==" saltValue="yVW9XmDwTqEnmpSGai0KYg==" spinCount="100000" sqref="E11:H11" name="Range1_3_21"/>
    <protectedRange algorithmName="SHA-512" hashValue="ON39YdpmFHfN9f47KpiRvqrKx0V9+erV1CNkpWzYhW/Qyc6aT8rEyCrvauWSYGZK2ia3o7vd3akF07acHAFpOA==" saltValue="yVW9XmDwTqEnmpSGai0KYg==" spinCount="100000" sqref="I12:J12 B12:C12" name="Range1_86"/>
    <protectedRange algorithmName="SHA-512" hashValue="ON39YdpmFHfN9f47KpiRvqrKx0V9+erV1CNkpWzYhW/Qyc6aT8rEyCrvauWSYGZK2ia3o7vd3akF07acHAFpOA==" saltValue="yVW9XmDwTqEnmpSGai0KYg==" spinCount="100000" sqref="D12" name="Range1_1_40"/>
    <protectedRange algorithmName="SHA-512" hashValue="ON39YdpmFHfN9f47KpiRvqrKx0V9+erV1CNkpWzYhW/Qyc6aT8rEyCrvauWSYGZK2ia3o7vd3akF07acHAFpOA==" saltValue="yVW9XmDwTqEnmpSGai0KYg==" spinCount="100000" sqref="E12:H12" name="Range1_3_22"/>
    <protectedRange algorithmName="SHA-512" hashValue="ON39YdpmFHfN9f47KpiRvqrKx0V9+erV1CNkpWzYhW/Qyc6aT8rEyCrvauWSYGZK2ia3o7vd3akF07acHAFpOA==" saltValue="yVW9XmDwTqEnmpSGai0KYg==" spinCount="100000" sqref="I13:J13 B13:C13" name="Range1_90"/>
    <protectedRange algorithmName="SHA-512" hashValue="ON39YdpmFHfN9f47KpiRvqrKx0V9+erV1CNkpWzYhW/Qyc6aT8rEyCrvauWSYGZK2ia3o7vd3akF07acHAFpOA==" saltValue="yVW9XmDwTqEnmpSGai0KYg==" spinCount="100000" sqref="D13" name="Range1_1_44"/>
    <protectedRange algorithmName="SHA-512" hashValue="ON39YdpmFHfN9f47KpiRvqrKx0V9+erV1CNkpWzYhW/Qyc6aT8rEyCrvauWSYGZK2ia3o7vd3akF07acHAFpOA==" saltValue="yVW9XmDwTqEnmpSGai0KYg==" spinCount="100000" sqref="E13:H13" name="Range1_3_23"/>
  </protectedRanges>
  <hyperlinks>
    <hyperlink ref="Q1" location="'Virginia Adult Rankings 2023'!A1" display="Back to Ranking" xr:uid="{404BF9F9-C082-4811-842B-DA69818EE0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45EB48-53A8-4F3B-B0C2-BA21E96D18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1894E-A63F-4E51-B413-FA8CCDBC82E5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36</v>
      </c>
      <c r="B2" s="28" t="s">
        <v>38</v>
      </c>
      <c r="C2" s="29">
        <v>45052</v>
      </c>
      <c r="D2" s="30" t="s">
        <v>31</v>
      </c>
      <c r="E2" s="31">
        <v>181</v>
      </c>
      <c r="F2" s="31">
        <v>173</v>
      </c>
      <c r="G2" s="31">
        <v>173</v>
      </c>
      <c r="H2" s="31">
        <v>185</v>
      </c>
      <c r="I2" s="31"/>
      <c r="J2" s="31"/>
      <c r="K2" s="32">
        <v>4</v>
      </c>
      <c r="L2" s="32">
        <v>712</v>
      </c>
      <c r="M2" s="33">
        <v>178</v>
      </c>
      <c r="N2" s="34">
        <v>3</v>
      </c>
      <c r="O2" s="35">
        <v>181</v>
      </c>
    </row>
    <row r="3" spans="1:17" x14ac:dyDescent="0.25">
      <c r="A3" s="16" t="s">
        <v>36</v>
      </c>
      <c r="B3" s="28" t="s">
        <v>38</v>
      </c>
      <c r="C3" s="29">
        <v>45080</v>
      </c>
      <c r="D3" s="30" t="s">
        <v>64</v>
      </c>
      <c r="E3" s="39">
        <v>188</v>
      </c>
      <c r="F3" s="39">
        <v>184</v>
      </c>
      <c r="G3" s="39">
        <v>181</v>
      </c>
      <c r="H3" s="39">
        <v>179</v>
      </c>
      <c r="I3" s="31"/>
      <c r="J3" s="31"/>
      <c r="K3" s="32">
        <v>4</v>
      </c>
      <c r="L3" s="32">
        <v>732</v>
      </c>
      <c r="M3" s="33">
        <v>183</v>
      </c>
      <c r="N3" s="34">
        <v>3</v>
      </c>
      <c r="O3" s="35">
        <v>186</v>
      </c>
    </row>
    <row r="5" spans="1:17" x14ac:dyDescent="0.25">
      <c r="K5" s="7">
        <f>SUM(K2:K4)</f>
        <v>8</v>
      </c>
      <c r="L5" s="7">
        <f>SUM(L2:L4)</f>
        <v>1444</v>
      </c>
      <c r="M5" s="12">
        <f>SUM(L5/K5)</f>
        <v>180.5</v>
      </c>
      <c r="N5" s="7">
        <f>SUM(N2:N4)</f>
        <v>6</v>
      </c>
      <c r="O5" s="12">
        <f>SUM(M5+N5)</f>
        <v>186.5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J2 B2" name="Range1_4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C3" name="Range1_28"/>
    <protectedRange algorithmName="SHA-512" hashValue="ON39YdpmFHfN9f47KpiRvqrKx0V9+erV1CNkpWzYhW/Qyc6aT8rEyCrvauWSYGZK2ia3o7vd3akF07acHAFpOA==" saltValue="yVW9XmDwTqEnmpSGai0KYg==" spinCount="100000" sqref="B3" name="Range1_34"/>
    <protectedRange algorithmName="SHA-512" hashValue="ON39YdpmFHfN9f47KpiRvqrKx0V9+erV1CNkpWzYhW/Qyc6aT8rEyCrvauWSYGZK2ia3o7vd3akF07acHAFpOA==" saltValue="yVW9XmDwTqEnmpSGai0KYg==" spinCount="100000" sqref="E3:J3" name="Range1_40"/>
  </protectedRanges>
  <conditionalFormatting sqref="E2">
    <cfRule type="top10" dxfId="80" priority="8" rank="1"/>
  </conditionalFormatting>
  <conditionalFormatting sqref="F2">
    <cfRule type="top10" dxfId="79" priority="7" rank="1"/>
  </conditionalFormatting>
  <conditionalFormatting sqref="G2">
    <cfRule type="top10" dxfId="78" priority="6" rank="1"/>
  </conditionalFormatting>
  <conditionalFormatting sqref="H2">
    <cfRule type="top10" dxfId="77" priority="5" rank="1"/>
  </conditionalFormatting>
  <conditionalFormatting sqref="I2">
    <cfRule type="top10" dxfId="76" priority="4" rank="1"/>
  </conditionalFormatting>
  <conditionalFormatting sqref="I3">
    <cfRule type="top10" dxfId="75" priority="2" rank="1"/>
  </conditionalFormatting>
  <conditionalFormatting sqref="J2">
    <cfRule type="top10" dxfId="74" priority="3" rank="1"/>
  </conditionalFormatting>
  <conditionalFormatting sqref="J3">
    <cfRule type="top10" dxfId="73" priority="1" rank="1"/>
  </conditionalFormatting>
  <hyperlinks>
    <hyperlink ref="Q1" location="'Virginia Adult Rankings 2023'!A1" display="Back to Ranking" xr:uid="{367101BB-BD9D-49BE-9205-94B2BF5C5A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662B61-8AB1-4CA5-B407-DA34A5F060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DB8C1-B8F3-4DF2-8C1B-CD4A0B0C77DC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55</v>
      </c>
      <c r="B2" s="28" t="s">
        <v>98</v>
      </c>
      <c r="C2" s="29">
        <v>45132</v>
      </c>
      <c r="D2" s="41" t="s">
        <v>63</v>
      </c>
      <c r="E2" s="31">
        <v>167</v>
      </c>
      <c r="F2" s="31">
        <v>162</v>
      </c>
      <c r="G2" s="31">
        <v>172</v>
      </c>
      <c r="H2" s="31"/>
      <c r="I2" s="31"/>
      <c r="J2" s="31"/>
      <c r="K2" s="32">
        <v>3</v>
      </c>
      <c r="L2" s="32">
        <v>501</v>
      </c>
      <c r="M2" s="33">
        <v>167</v>
      </c>
      <c r="N2" s="34">
        <v>3</v>
      </c>
      <c r="O2" s="35">
        <v>170</v>
      </c>
    </row>
    <row r="4" spans="1:17" x14ac:dyDescent="0.25">
      <c r="K4" s="7">
        <f>SUM(K2:K3)</f>
        <v>3</v>
      </c>
      <c r="L4" s="7">
        <f>SUM(L2:L3)</f>
        <v>501</v>
      </c>
      <c r="M4" s="12">
        <f>SUM(L4/K4)</f>
        <v>167</v>
      </c>
      <c r="N4" s="7">
        <f>SUM(N2:N3)</f>
        <v>3</v>
      </c>
      <c r="O4" s="12">
        <f>SUM(M4+N4)</f>
        <v>170</v>
      </c>
    </row>
  </sheetData>
  <hyperlinks>
    <hyperlink ref="Q1" location="'Virginia Adult Rankings 2023'!A1" display="Back to Ranking" xr:uid="{668EB5F9-0654-4A28-95A3-5F78F0DFB2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3B4344-5531-46E8-A30C-4C848AEAFE4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64966-1A89-4BBE-B768-537F55820B1C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79</v>
      </c>
      <c r="C2" s="42">
        <v>45069</v>
      </c>
      <c r="D2" s="43" t="s">
        <v>63</v>
      </c>
      <c r="E2" s="44">
        <v>197</v>
      </c>
      <c r="F2" s="44">
        <v>193.001</v>
      </c>
      <c r="G2" s="44">
        <v>195</v>
      </c>
      <c r="H2" s="44"/>
      <c r="I2" s="44"/>
      <c r="J2" s="44"/>
      <c r="K2" s="45">
        <v>3</v>
      </c>
      <c r="L2" s="45">
        <v>585.00099999999998</v>
      </c>
      <c r="M2" s="46">
        <v>195.00033333333332</v>
      </c>
      <c r="N2" s="47">
        <v>2</v>
      </c>
      <c r="O2" s="48">
        <v>197.00033333333332</v>
      </c>
    </row>
    <row r="4" spans="1:17" x14ac:dyDescent="0.25">
      <c r="K4" s="7">
        <f>SUM(K2:K3)</f>
        <v>3</v>
      </c>
      <c r="L4" s="7">
        <f>SUM(L2:L3)</f>
        <v>585.00099999999998</v>
      </c>
      <c r="M4" s="12">
        <f>SUM(L4/K4)</f>
        <v>195.00033333333332</v>
      </c>
      <c r="N4" s="7">
        <f>SUM(N2:N3)</f>
        <v>2</v>
      </c>
      <c r="O4" s="12">
        <f>SUM(M4+N4)</f>
        <v>197.00033333333332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E2">
    <cfRule type="top10" dxfId="72" priority="4" rank="1"/>
  </conditionalFormatting>
  <conditionalFormatting sqref="E2:J2">
    <cfRule type="cellIs" dxfId="71" priority="2" operator="greaterThanOrEqual">
      <formula>200</formula>
    </cfRule>
  </conditionalFormatting>
  <conditionalFormatting sqref="F2">
    <cfRule type="top10" dxfId="70" priority="1" rank="1"/>
  </conditionalFormatting>
  <conditionalFormatting sqref="G2">
    <cfRule type="top10" dxfId="69" priority="3" rank="1"/>
  </conditionalFormatting>
  <conditionalFormatting sqref="H2">
    <cfRule type="top10" dxfId="68" priority="8" rank="1"/>
  </conditionalFormatting>
  <conditionalFormatting sqref="I2">
    <cfRule type="top10" dxfId="67" priority="7" rank="1"/>
  </conditionalFormatting>
  <conditionalFormatting sqref="J2">
    <cfRule type="top10" dxfId="66" priority="6" rank="1"/>
  </conditionalFormatting>
  <hyperlinks>
    <hyperlink ref="Q1" location="'Virginia Adult Rankings 2023'!A1" display="Back to Ranking" xr:uid="{482B8E1A-DAFB-44FC-A586-AB655D02BE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D90E5B-CF28-43EE-9B76-8B9B4EB86E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308DE-1C4D-44CA-9642-966857D79958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36</v>
      </c>
      <c r="B2" s="40" t="s">
        <v>65</v>
      </c>
      <c r="C2" s="29">
        <v>45080</v>
      </c>
      <c r="D2" s="30" t="s">
        <v>64</v>
      </c>
      <c r="E2" s="38">
        <v>195</v>
      </c>
      <c r="F2" s="38">
        <v>189</v>
      </c>
      <c r="G2" s="39">
        <v>189</v>
      </c>
      <c r="H2" s="39">
        <v>187</v>
      </c>
      <c r="I2" s="31"/>
      <c r="J2" s="31"/>
      <c r="K2" s="32">
        <v>4</v>
      </c>
      <c r="L2" s="32">
        <v>760</v>
      </c>
      <c r="M2" s="33">
        <v>190</v>
      </c>
      <c r="N2" s="34">
        <v>8</v>
      </c>
      <c r="O2" s="35">
        <v>198</v>
      </c>
    </row>
    <row r="4" spans="1:17" x14ac:dyDescent="0.25">
      <c r="K4" s="7">
        <f>SUM(K2:K3)</f>
        <v>4</v>
      </c>
      <c r="L4" s="7">
        <f>SUM(L2:L3)</f>
        <v>760</v>
      </c>
      <c r="M4" s="12">
        <f>SUM(L4/K4)</f>
        <v>190</v>
      </c>
      <c r="N4" s="7">
        <f>SUM(N2:N3)</f>
        <v>8</v>
      </c>
      <c r="O4" s="12">
        <f>SUM(M4+N4)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C2" name="Range1_28"/>
    <protectedRange algorithmName="SHA-512" hashValue="ON39YdpmFHfN9f47KpiRvqrKx0V9+erV1CNkpWzYhW/Qyc6aT8rEyCrvauWSYGZK2ia3o7vd3akF07acHAFpOA==" saltValue="yVW9XmDwTqEnmpSGai0KYg==" spinCount="100000" sqref="B2" name="Range1_33"/>
    <protectedRange algorithmName="SHA-512" hashValue="ON39YdpmFHfN9f47KpiRvqrKx0V9+erV1CNkpWzYhW/Qyc6aT8rEyCrvauWSYGZK2ia3o7vd3akF07acHAFpOA==" saltValue="yVW9XmDwTqEnmpSGai0KYg==" spinCount="100000" sqref="E2:J2" name="Range1_39"/>
  </protectedRanges>
  <conditionalFormatting sqref="I2">
    <cfRule type="top10" dxfId="65" priority="2" rank="1"/>
  </conditionalFormatting>
  <conditionalFormatting sqref="J2">
    <cfRule type="top10" dxfId="64" priority="1" rank="1"/>
  </conditionalFormatting>
  <hyperlinks>
    <hyperlink ref="Q1" location="'Virginia Adult Rankings 2023'!A1" display="Back to Ranking" xr:uid="{EFEAD178-B595-478C-8B6F-C0177E4E3A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B7537D-99F8-4034-95B1-CC56669595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72189-7853-48D8-AC52-31FC976A3426}">
  <dimension ref="A1:Q1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28" t="s">
        <v>52</v>
      </c>
      <c r="C2" s="29">
        <v>45055</v>
      </c>
      <c r="D2" s="30" t="s">
        <v>46</v>
      </c>
      <c r="E2" s="31">
        <v>191</v>
      </c>
      <c r="F2" s="31">
        <v>191</v>
      </c>
      <c r="G2" s="31">
        <v>192</v>
      </c>
      <c r="H2" s="31"/>
      <c r="I2" s="31"/>
      <c r="J2" s="31"/>
      <c r="K2" s="32">
        <v>3</v>
      </c>
      <c r="L2" s="32">
        <v>574</v>
      </c>
      <c r="M2" s="33">
        <v>191.33333333333334</v>
      </c>
      <c r="N2" s="34">
        <v>2</v>
      </c>
      <c r="O2" s="35">
        <v>193.33333333333334</v>
      </c>
    </row>
    <row r="3" spans="1:17" x14ac:dyDescent="0.25">
      <c r="A3" s="16" t="s">
        <v>45</v>
      </c>
      <c r="B3" s="28" t="s">
        <v>52</v>
      </c>
      <c r="C3" s="29">
        <v>45069</v>
      </c>
      <c r="D3" s="30" t="s">
        <v>63</v>
      </c>
      <c r="E3" s="31">
        <v>195</v>
      </c>
      <c r="F3" s="31">
        <v>190</v>
      </c>
      <c r="G3" s="31">
        <v>192</v>
      </c>
      <c r="H3" s="31"/>
      <c r="I3" s="31"/>
      <c r="J3" s="31"/>
      <c r="K3" s="32">
        <v>3</v>
      </c>
      <c r="L3" s="32">
        <v>577</v>
      </c>
      <c r="M3" s="33">
        <v>192.33333333333334</v>
      </c>
      <c r="N3" s="34">
        <v>2</v>
      </c>
      <c r="O3" s="35">
        <v>194.33333333333334</v>
      </c>
    </row>
    <row r="4" spans="1:17" x14ac:dyDescent="0.25">
      <c r="A4" s="16" t="s">
        <v>45</v>
      </c>
      <c r="B4" s="28" t="s">
        <v>52</v>
      </c>
      <c r="C4" s="29">
        <v>45083</v>
      </c>
      <c r="D4" s="30" t="s">
        <v>63</v>
      </c>
      <c r="E4" s="31">
        <v>198</v>
      </c>
      <c r="F4" s="31">
        <v>197</v>
      </c>
      <c r="G4" s="37">
        <v>199</v>
      </c>
      <c r="H4" s="31"/>
      <c r="I4" s="31"/>
      <c r="J4" s="31"/>
      <c r="K4" s="32">
        <v>3</v>
      </c>
      <c r="L4" s="32">
        <v>594</v>
      </c>
      <c r="M4" s="33">
        <v>198</v>
      </c>
      <c r="N4" s="34">
        <v>6</v>
      </c>
      <c r="O4" s="35">
        <v>204</v>
      </c>
    </row>
    <row r="5" spans="1:17" x14ac:dyDescent="0.25">
      <c r="A5" s="16" t="s">
        <v>45</v>
      </c>
      <c r="B5" s="28" t="s">
        <v>52</v>
      </c>
      <c r="C5" s="29">
        <v>45111</v>
      </c>
      <c r="D5" s="30" t="s">
        <v>63</v>
      </c>
      <c r="E5" s="31">
        <v>193.00200000000001</v>
      </c>
      <c r="F5" s="31">
        <v>189</v>
      </c>
      <c r="G5" s="31">
        <v>192</v>
      </c>
      <c r="H5" s="31">
        <v>197</v>
      </c>
      <c r="I5" s="31"/>
      <c r="J5" s="31"/>
      <c r="K5" s="32">
        <v>4</v>
      </c>
      <c r="L5" s="32">
        <v>771.00199999999995</v>
      </c>
      <c r="M5" s="33">
        <v>192.75049999999999</v>
      </c>
      <c r="N5" s="34">
        <v>4</v>
      </c>
      <c r="O5" s="35">
        <v>196.75049999999999</v>
      </c>
    </row>
    <row r="6" spans="1:17" x14ac:dyDescent="0.25">
      <c r="A6" s="16" t="s">
        <v>45</v>
      </c>
      <c r="B6" s="28" t="s">
        <v>52</v>
      </c>
      <c r="C6" s="29">
        <v>45118</v>
      </c>
      <c r="D6" s="30" t="s">
        <v>63</v>
      </c>
      <c r="E6" s="31">
        <v>193</v>
      </c>
      <c r="F6" s="37">
        <v>198.00200000000001</v>
      </c>
      <c r="G6" s="31">
        <v>196</v>
      </c>
      <c r="H6" s="31"/>
      <c r="I6" s="31"/>
      <c r="J6" s="31"/>
      <c r="K6" s="32">
        <v>3</v>
      </c>
      <c r="L6" s="32">
        <v>587.00199999999995</v>
      </c>
      <c r="M6" s="33">
        <v>195.66733333333332</v>
      </c>
      <c r="N6" s="34">
        <v>5</v>
      </c>
      <c r="O6" s="35">
        <v>200.66733333333332</v>
      </c>
    </row>
    <row r="7" spans="1:17" x14ac:dyDescent="0.25">
      <c r="A7" s="16" t="s">
        <v>45</v>
      </c>
      <c r="B7" s="28" t="s">
        <v>52</v>
      </c>
      <c r="C7" s="29">
        <v>45132</v>
      </c>
      <c r="D7" s="30" t="s">
        <v>63</v>
      </c>
      <c r="E7" s="31">
        <v>197</v>
      </c>
      <c r="F7" s="37">
        <v>196.001</v>
      </c>
      <c r="G7" s="31">
        <v>194</v>
      </c>
      <c r="H7" s="31"/>
      <c r="I7" s="31"/>
      <c r="J7" s="31"/>
      <c r="K7" s="32">
        <v>3</v>
      </c>
      <c r="L7" s="32">
        <v>587.00099999999998</v>
      </c>
      <c r="M7" s="33">
        <v>195.667</v>
      </c>
      <c r="N7" s="34">
        <v>7</v>
      </c>
      <c r="O7" s="35">
        <v>202.667</v>
      </c>
    </row>
    <row r="8" spans="1:17" x14ac:dyDescent="0.25">
      <c r="A8" s="16" t="s">
        <v>45</v>
      </c>
      <c r="B8" s="28" t="s">
        <v>52</v>
      </c>
      <c r="C8" s="29">
        <v>45139</v>
      </c>
      <c r="D8" s="30" t="s">
        <v>63</v>
      </c>
      <c r="E8" s="31">
        <v>196</v>
      </c>
      <c r="F8" s="31">
        <v>196</v>
      </c>
      <c r="G8" s="31">
        <v>193</v>
      </c>
      <c r="H8" s="31"/>
      <c r="I8" s="31"/>
      <c r="J8" s="31"/>
      <c r="K8" s="32">
        <v>3</v>
      </c>
      <c r="L8" s="32">
        <v>585</v>
      </c>
      <c r="M8" s="33">
        <v>195</v>
      </c>
      <c r="N8" s="34">
        <v>3</v>
      </c>
      <c r="O8" s="35">
        <v>198</v>
      </c>
    </row>
    <row r="9" spans="1:17" x14ac:dyDescent="0.25">
      <c r="A9" s="16" t="s">
        <v>45</v>
      </c>
      <c r="B9" s="28" t="s">
        <v>52</v>
      </c>
      <c r="C9" s="29">
        <v>45153</v>
      </c>
      <c r="D9" s="30" t="s">
        <v>63</v>
      </c>
      <c r="E9" s="31">
        <v>190</v>
      </c>
      <c r="F9" s="31">
        <v>194</v>
      </c>
      <c r="G9" s="31">
        <v>197</v>
      </c>
      <c r="H9" s="31"/>
      <c r="I9" s="31"/>
      <c r="J9" s="31"/>
      <c r="K9" s="32">
        <v>3</v>
      </c>
      <c r="L9" s="32">
        <v>581</v>
      </c>
      <c r="M9" s="33">
        <v>193.66666666666666</v>
      </c>
      <c r="N9" s="34">
        <v>3</v>
      </c>
      <c r="O9" s="35">
        <v>196.66666666666666</v>
      </c>
    </row>
    <row r="11" spans="1:17" x14ac:dyDescent="0.25">
      <c r="K11" s="7">
        <f>SUM(K2:K10)</f>
        <v>25</v>
      </c>
      <c r="L11" s="7">
        <f>SUM(L2:L10)</f>
        <v>4856.0050000000001</v>
      </c>
      <c r="M11" s="12">
        <f>SUM(L11/K11)</f>
        <v>194.24020000000002</v>
      </c>
      <c r="N11" s="7">
        <f>SUM(N2:N10)</f>
        <v>32</v>
      </c>
      <c r="O11" s="12">
        <f>SUM(M11+N11)</f>
        <v>226.24020000000002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16" t="s">
        <v>36</v>
      </c>
      <c r="B15" s="28" t="s">
        <v>52</v>
      </c>
      <c r="C15" s="29">
        <v>45097</v>
      </c>
      <c r="D15" s="30" t="s">
        <v>63</v>
      </c>
      <c r="E15" s="31">
        <v>193</v>
      </c>
      <c r="F15" s="31">
        <v>189</v>
      </c>
      <c r="G15" s="37">
        <v>194.001</v>
      </c>
      <c r="H15" s="31"/>
      <c r="I15" s="31"/>
      <c r="J15" s="31"/>
      <c r="K15" s="32">
        <v>3</v>
      </c>
      <c r="L15" s="32">
        <v>576.00099999999998</v>
      </c>
      <c r="M15" s="33">
        <v>192.00033333333332</v>
      </c>
      <c r="N15" s="34">
        <v>7</v>
      </c>
      <c r="O15" s="35">
        <v>199.00033333333332</v>
      </c>
    </row>
    <row r="17" spans="11:15" x14ac:dyDescent="0.25">
      <c r="K17" s="7">
        <f>SUM(K15:K16)</f>
        <v>3</v>
      </c>
      <c r="L17" s="7">
        <f>SUM(L15:L16)</f>
        <v>576.00099999999998</v>
      </c>
      <c r="M17" s="12">
        <f>SUM(L17/K17)</f>
        <v>192.00033333333332</v>
      </c>
      <c r="N17" s="7">
        <f>SUM(N15:N16)</f>
        <v>7</v>
      </c>
      <c r="O17" s="12">
        <f>SUM(M17+N17)</f>
        <v>199.00033333333332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_26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H3:J3" name="Range1_3_11"/>
    <protectedRange algorithmName="SHA-512" hashValue="ON39YdpmFHfN9f47KpiRvqrKx0V9+erV1CNkpWzYhW/Qyc6aT8rEyCrvauWSYGZK2ia3o7vd3akF07acHAFpOA==" saltValue="yVW9XmDwTqEnmpSGai0KYg==" spinCount="100000" sqref="B3" name="Range1_2_1"/>
    <protectedRange algorithmName="SHA-512" hashValue="ON39YdpmFHfN9f47KpiRvqrKx0V9+erV1CNkpWzYhW/Qyc6aT8rEyCrvauWSYGZK2ia3o7vd3akF07acHAFpOA==" saltValue="yVW9XmDwTqEnmpSGai0KYg==" spinCount="100000" sqref="E3:G3" name="Range1_3_1_1"/>
    <protectedRange algorithmName="SHA-512" hashValue="ON39YdpmFHfN9f47KpiRvqrKx0V9+erV1CNkpWzYhW/Qyc6aT8rEyCrvauWSYGZK2ia3o7vd3akF07acHAFpOA==" saltValue="yVW9XmDwTqEnmpSGai0KYg==" spinCount="100000" sqref="B5:C5" name="Range1_46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H5:J5" name="Range1_3_15"/>
    <protectedRange algorithmName="SHA-512" hashValue="ON39YdpmFHfN9f47KpiRvqrKx0V9+erV1CNkpWzYhW/Qyc6aT8rEyCrvauWSYGZK2ia3o7vd3akF07acHAFpOA==" saltValue="yVW9XmDwTqEnmpSGai0KYg==" spinCount="100000" sqref="E5:G5" name="Range1_3_1_3"/>
  </protectedRanges>
  <conditionalFormatting sqref="E3">
    <cfRule type="top10" dxfId="63" priority="19" rank="1"/>
  </conditionalFormatting>
  <conditionalFormatting sqref="E5">
    <cfRule type="top10" dxfId="62" priority="4" rank="1"/>
  </conditionalFormatting>
  <conditionalFormatting sqref="E3:J3">
    <cfRule type="cellIs" dxfId="61" priority="17" operator="greaterThanOrEqual">
      <formula>200</formula>
    </cfRule>
  </conditionalFormatting>
  <conditionalFormatting sqref="E5:J5">
    <cfRule type="cellIs" dxfId="60" priority="2" operator="greaterThanOrEqual">
      <formula>200</formula>
    </cfRule>
  </conditionalFormatting>
  <conditionalFormatting sqref="F3">
    <cfRule type="top10" dxfId="59" priority="16" rank="1"/>
  </conditionalFormatting>
  <conditionalFormatting sqref="F5">
    <cfRule type="top10" dxfId="58" priority="1" rank="1"/>
  </conditionalFormatting>
  <conditionalFormatting sqref="G3">
    <cfRule type="top10" dxfId="57" priority="18" rank="1"/>
  </conditionalFormatting>
  <conditionalFormatting sqref="G5">
    <cfRule type="top10" dxfId="56" priority="3" rank="1"/>
  </conditionalFormatting>
  <conditionalFormatting sqref="H3">
    <cfRule type="top10" dxfId="55" priority="23" rank="1"/>
  </conditionalFormatting>
  <conditionalFormatting sqref="H5">
    <cfRule type="top10" dxfId="54" priority="8" rank="1"/>
  </conditionalFormatting>
  <conditionalFormatting sqref="I3">
    <cfRule type="top10" dxfId="53" priority="22" rank="1"/>
  </conditionalFormatting>
  <conditionalFormatting sqref="I5">
    <cfRule type="top10" dxfId="52" priority="7" rank="1"/>
  </conditionalFormatting>
  <conditionalFormatting sqref="J3">
    <cfRule type="top10" dxfId="51" priority="21" rank="1"/>
  </conditionalFormatting>
  <conditionalFormatting sqref="J5">
    <cfRule type="top10" dxfId="50" priority="6" rank="1"/>
  </conditionalFormatting>
  <hyperlinks>
    <hyperlink ref="Q1" location="'Virginia Adult Rankings 2023'!A1" display="Back to Ranking" xr:uid="{B23EAC3A-2331-4AA8-AB46-4A82DD15CF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F43B64-0CEA-47C4-9033-C7F2AFFA4088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9FB2D-807F-4725-89C2-9E197CDEF88D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28" t="s">
        <v>53</v>
      </c>
      <c r="C2" s="29">
        <v>45055</v>
      </c>
      <c r="D2" s="30" t="s">
        <v>46</v>
      </c>
      <c r="E2" s="31">
        <v>192</v>
      </c>
      <c r="F2" s="31">
        <v>190</v>
      </c>
      <c r="G2" s="31">
        <v>186</v>
      </c>
      <c r="H2" s="31"/>
      <c r="I2" s="31"/>
      <c r="J2" s="31"/>
      <c r="K2" s="32">
        <v>3</v>
      </c>
      <c r="L2" s="32">
        <v>568</v>
      </c>
      <c r="M2" s="33">
        <v>189.33333333333334</v>
      </c>
      <c r="N2" s="34">
        <v>2</v>
      </c>
      <c r="O2" s="35">
        <v>191.33333333333334</v>
      </c>
    </row>
    <row r="4" spans="1:17" x14ac:dyDescent="0.25">
      <c r="K4" s="7">
        <f>SUM(K2:K3)</f>
        <v>3</v>
      </c>
      <c r="L4" s="7">
        <f>SUM(L2:L3)</f>
        <v>568</v>
      </c>
      <c r="M4" s="12">
        <f>SUM(L4/K4)</f>
        <v>189.33333333333334</v>
      </c>
      <c r="N4" s="7">
        <f>SUM(N2:N3)</f>
        <v>2</v>
      </c>
      <c r="O4" s="12">
        <f>SUM(M4+N4)</f>
        <v>191.33333333333334</v>
      </c>
    </row>
  </sheetData>
  <hyperlinks>
    <hyperlink ref="Q1" location="'Virginia Adult Rankings 2023'!A1" display="Back to Ranking" xr:uid="{54FD7565-9954-419B-B24A-8BE27B1EC8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09074B-1661-4014-95BD-EAD4CC303F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CB95F-91E2-4D07-AF9D-4DEDA1A3B3FD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22</v>
      </c>
      <c r="B2" s="28" t="s">
        <v>100</v>
      </c>
      <c r="C2" s="29">
        <v>45143</v>
      </c>
      <c r="D2" s="30" t="s">
        <v>43</v>
      </c>
      <c r="E2" s="31">
        <v>195</v>
      </c>
      <c r="F2" s="31">
        <v>195</v>
      </c>
      <c r="G2" s="31">
        <v>190</v>
      </c>
      <c r="H2" s="31">
        <v>182</v>
      </c>
      <c r="I2" s="31"/>
      <c r="J2" s="31"/>
      <c r="K2" s="32">
        <v>4</v>
      </c>
      <c r="L2" s="32">
        <v>762</v>
      </c>
      <c r="M2" s="33">
        <v>190.5</v>
      </c>
      <c r="N2" s="34">
        <v>2</v>
      </c>
      <c r="O2" s="35">
        <v>192.5</v>
      </c>
    </row>
    <row r="3" spans="1:17" x14ac:dyDescent="0.25">
      <c r="A3" s="16" t="s">
        <v>22</v>
      </c>
      <c r="B3" s="28" t="s">
        <v>100</v>
      </c>
      <c r="C3" s="29">
        <v>45247</v>
      </c>
      <c r="D3" s="30" t="s">
        <v>43</v>
      </c>
      <c r="E3" s="31">
        <v>185</v>
      </c>
      <c r="F3" s="31">
        <v>184</v>
      </c>
      <c r="G3" s="31">
        <v>188</v>
      </c>
      <c r="H3" s="31">
        <v>186</v>
      </c>
      <c r="I3" s="31"/>
      <c r="J3" s="31"/>
      <c r="K3" s="32">
        <v>4</v>
      </c>
      <c r="L3" s="32">
        <v>743</v>
      </c>
      <c r="M3" s="33">
        <v>185.75</v>
      </c>
      <c r="N3" s="34">
        <v>2</v>
      </c>
      <c r="O3" s="35">
        <v>187.75</v>
      </c>
    </row>
    <row r="5" spans="1:17" x14ac:dyDescent="0.25">
      <c r="K5" s="7">
        <f>SUM(K2:K4)</f>
        <v>8</v>
      </c>
      <c r="L5" s="7">
        <f>SUM(L2:L4)</f>
        <v>1505</v>
      </c>
      <c r="M5" s="12">
        <f>SUM(L5/K5)</f>
        <v>188.125</v>
      </c>
      <c r="N5" s="7">
        <f>SUM(N2:N4)</f>
        <v>4</v>
      </c>
      <c r="O5" s="12">
        <f>SUM(M5+N5)</f>
        <v>192.125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9"/>
    <protectedRange algorithmName="SHA-512" hashValue="ON39YdpmFHfN9f47KpiRvqrKx0V9+erV1CNkpWzYhW/Qyc6aT8rEyCrvauWSYGZK2ia3o7vd3akF07acHAFpOA==" saltValue="yVW9XmDwTqEnmpSGai0KYg==" spinCount="100000" sqref="D2" name="Range1_1_25"/>
    <protectedRange algorithmName="SHA-512" hashValue="ON39YdpmFHfN9f47KpiRvqrKx0V9+erV1CNkpWzYhW/Qyc6aT8rEyCrvauWSYGZK2ia3o7vd3akF07acHAFpOA==" saltValue="yVW9XmDwTqEnmpSGai0KYg==" spinCount="100000" sqref="E2:H2" name="Range1_3_17"/>
    <protectedRange algorithmName="SHA-512" hashValue="ON39YdpmFHfN9f47KpiRvqrKx0V9+erV1CNkpWzYhW/Qyc6aT8rEyCrvauWSYGZK2ia3o7vd3akF07acHAFpOA==" saltValue="yVW9XmDwTqEnmpSGai0KYg==" spinCount="100000" sqref="I3:J3 B3:C3" name="Range1_90"/>
    <protectedRange algorithmName="SHA-512" hashValue="ON39YdpmFHfN9f47KpiRvqrKx0V9+erV1CNkpWzYhW/Qyc6aT8rEyCrvauWSYGZK2ia3o7vd3akF07acHAFpOA==" saltValue="yVW9XmDwTqEnmpSGai0KYg==" spinCount="100000" sqref="D3" name="Range1_1_44"/>
    <protectedRange algorithmName="SHA-512" hashValue="ON39YdpmFHfN9f47KpiRvqrKx0V9+erV1CNkpWzYhW/Qyc6aT8rEyCrvauWSYGZK2ia3o7vd3akF07acHAFpOA==" saltValue="yVW9XmDwTqEnmpSGai0KYg==" spinCount="100000" sqref="E3:H3" name="Range1_3_23"/>
  </protectedRanges>
  <hyperlinks>
    <hyperlink ref="Q1" location="'Virginia Adult Rankings 2023'!A1" display="Back to Ranking" xr:uid="{CCC3007F-8B20-4264-A318-B658B96064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226C7A-3E02-4C99-8287-8DD3C9F18C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6355-90E5-484D-9174-38013753EB81}">
  <dimension ref="A1:Q4"/>
  <sheetViews>
    <sheetView workbookViewId="0"/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36</v>
      </c>
      <c r="B2" s="28" t="s">
        <v>102</v>
      </c>
      <c r="C2" s="29">
        <v>45143</v>
      </c>
      <c r="D2" s="30" t="s">
        <v>43</v>
      </c>
      <c r="E2" s="31">
        <v>169</v>
      </c>
      <c r="F2" s="31">
        <v>172</v>
      </c>
      <c r="G2" s="31">
        <v>171</v>
      </c>
      <c r="H2" s="31">
        <v>176</v>
      </c>
      <c r="I2" s="31"/>
      <c r="J2" s="31"/>
      <c r="K2" s="32">
        <v>4</v>
      </c>
      <c r="L2" s="32">
        <v>688</v>
      </c>
      <c r="M2" s="33">
        <v>172</v>
      </c>
      <c r="N2" s="34">
        <v>3</v>
      </c>
      <c r="O2" s="35">
        <v>175</v>
      </c>
    </row>
    <row r="4" spans="1:17" x14ac:dyDescent="0.25">
      <c r="K4" s="7">
        <f>SUM(K2:K3)</f>
        <v>4</v>
      </c>
      <c r="L4" s="7">
        <f>SUM(L2:L3)</f>
        <v>688</v>
      </c>
      <c r="M4" s="12">
        <f>SUM(L4/K4)</f>
        <v>172</v>
      </c>
      <c r="N4" s="7">
        <f>SUM(N2:N3)</f>
        <v>3</v>
      </c>
      <c r="O4" s="12">
        <f>SUM(M4+N4)</f>
        <v>175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60_1"/>
    <protectedRange algorithmName="SHA-512" hashValue="ON39YdpmFHfN9f47KpiRvqrKx0V9+erV1CNkpWzYhW/Qyc6aT8rEyCrvauWSYGZK2ia3o7vd3akF07acHAFpOA==" saltValue="yVW9XmDwTqEnmpSGai0KYg==" spinCount="100000" sqref="D2" name="Range1_1_26_1"/>
  </protectedRanges>
  <conditionalFormatting sqref="E2">
    <cfRule type="top10" dxfId="37" priority="6" rank="1"/>
  </conditionalFormatting>
  <conditionalFormatting sqref="F2">
    <cfRule type="top10" dxfId="36" priority="5" rank="1"/>
  </conditionalFormatting>
  <conditionalFormatting sqref="G2">
    <cfRule type="top10" dxfId="35" priority="4" rank="1"/>
  </conditionalFormatting>
  <conditionalFormatting sqref="H2">
    <cfRule type="top10" dxfId="34" priority="3" rank="1"/>
  </conditionalFormatting>
  <conditionalFormatting sqref="I2">
    <cfRule type="top10" dxfId="33" priority="2" rank="1"/>
  </conditionalFormatting>
  <conditionalFormatting sqref="J2">
    <cfRule type="top10" dxfId="32" priority="1" rank="1"/>
  </conditionalFormatting>
  <hyperlinks>
    <hyperlink ref="Q1" location="'Virginia Adult Rankings 2023'!A1" display="Back to Ranking" xr:uid="{3641524F-01FA-4C0D-989C-2A3CC1D3ABA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88D98D-474F-4CDC-B9E7-E0A9F533750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1962D-790B-4C4F-BB2D-338DDC83E7E9}">
  <dimension ref="A1:Q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36</v>
      </c>
      <c r="B2" s="40" t="s">
        <v>92</v>
      </c>
      <c r="C2" s="29">
        <v>45111</v>
      </c>
      <c r="D2" s="30" t="s">
        <v>63</v>
      </c>
      <c r="E2" s="31">
        <v>188</v>
      </c>
      <c r="F2" s="31">
        <v>180</v>
      </c>
      <c r="G2" s="31">
        <v>193</v>
      </c>
      <c r="H2" s="31">
        <v>189</v>
      </c>
      <c r="I2" s="31"/>
      <c r="J2" s="31"/>
      <c r="K2" s="32">
        <v>4</v>
      </c>
      <c r="L2" s="32">
        <v>750</v>
      </c>
      <c r="M2" s="33">
        <v>187.5</v>
      </c>
      <c r="N2" s="34">
        <v>4</v>
      </c>
      <c r="O2" s="35">
        <v>191.5</v>
      </c>
    </row>
    <row r="3" spans="1:17" x14ac:dyDescent="0.25">
      <c r="A3" s="16" t="s">
        <v>36</v>
      </c>
      <c r="B3" s="28" t="s">
        <v>92</v>
      </c>
      <c r="C3" s="29">
        <v>45115</v>
      </c>
      <c r="D3" s="30" t="s">
        <v>63</v>
      </c>
      <c r="E3" s="31">
        <v>196</v>
      </c>
      <c r="F3" s="31">
        <v>193</v>
      </c>
      <c r="G3" s="31">
        <v>195.001</v>
      </c>
      <c r="H3" s="31">
        <v>192</v>
      </c>
      <c r="I3" s="31">
        <v>194</v>
      </c>
      <c r="J3" s="31">
        <v>190</v>
      </c>
      <c r="K3" s="32">
        <v>6</v>
      </c>
      <c r="L3" s="32">
        <v>1160.001</v>
      </c>
      <c r="M3" s="33">
        <v>193.33349999999999</v>
      </c>
      <c r="N3" s="34">
        <v>16</v>
      </c>
      <c r="O3" s="35">
        <v>209.33349999999999</v>
      </c>
    </row>
    <row r="4" spans="1:17" x14ac:dyDescent="0.25">
      <c r="A4" s="16" t="s">
        <v>36</v>
      </c>
      <c r="B4" s="28" t="s">
        <v>92</v>
      </c>
      <c r="C4" s="29">
        <v>45178</v>
      </c>
      <c r="D4" s="30" t="s">
        <v>63</v>
      </c>
      <c r="E4" s="31">
        <v>194</v>
      </c>
      <c r="F4" s="31">
        <v>197</v>
      </c>
      <c r="G4" s="31">
        <v>195</v>
      </c>
      <c r="H4" s="31">
        <v>199</v>
      </c>
      <c r="I4" s="31">
        <v>194</v>
      </c>
      <c r="J4" s="31">
        <v>194</v>
      </c>
      <c r="K4" s="32">
        <v>6</v>
      </c>
      <c r="L4" s="32">
        <v>1173</v>
      </c>
      <c r="M4" s="33">
        <v>195.5</v>
      </c>
      <c r="N4" s="34">
        <v>34</v>
      </c>
      <c r="O4" s="35">
        <v>229.5</v>
      </c>
    </row>
    <row r="5" spans="1:17" x14ac:dyDescent="0.25">
      <c r="A5" s="16" t="s">
        <v>36</v>
      </c>
      <c r="B5" s="28" t="s">
        <v>92</v>
      </c>
      <c r="C5" s="29">
        <v>45181</v>
      </c>
      <c r="D5" s="30" t="s">
        <v>63</v>
      </c>
      <c r="E5" s="31">
        <v>184</v>
      </c>
      <c r="F5" s="31">
        <v>197</v>
      </c>
      <c r="G5" s="31">
        <v>197</v>
      </c>
      <c r="H5" s="31">
        <v>194</v>
      </c>
      <c r="I5" s="31"/>
      <c r="J5" s="31"/>
      <c r="K5" s="32">
        <v>4</v>
      </c>
      <c r="L5" s="32">
        <v>772</v>
      </c>
      <c r="M5" s="33">
        <v>193</v>
      </c>
      <c r="N5" s="34">
        <v>5</v>
      </c>
      <c r="O5" s="35">
        <v>198</v>
      </c>
    </row>
    <row r="7" spans="1:17" x14ac:dyDescent="0.25">
      <c r="K7" s="7">
        <f>SUM(K2:K6)</f>
        <v>20</v>
      </c>
      <c r="L7" s="7">
        <f>SUM(L2:L6)</f>
        <v>3855.0010000000002</v>
      </c>
      <c r="M7" s="12">
        <f>SUM(L7/K7)</f>
        <v>192.75005000000002</v>
      </c>
      <c r="N7" s="7">
        <f>SUM(N2:N6)</f>
        <v>59</v>
      </c>
      <c r="O7" s="12">
        <f>SUM(M7+N7)</f>
        <v>251.75005000000002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7_1"/>
    <protectedRange algorithmName="SHA-512" hashValue="ON39YdpmFHfN9f47KpiRvqrKx0V9+erV1CNkpWzYhW/Qyc6aT8rEyCrvauWSYGZK2ia3o7vd3akF07acHAFpOA==" saltValue="yVW9XmDwTqEnmpSGai0KYg==" spinCount="100000" sqref="D2" name="Range1_1_16_1"/>
    <protectedRange algorithmName="SHA-512" hashValue="ON39YdpmFHfN9f47KpiRvqrKx0V9+erV1CNkpWzYhW/Qyc6aT8rEyCrvauWSYGZK2ia3o7vd3akF07acHAFpOA==" saltValue="yVW9XmDwTqEnmpSGai0KYg==" spinCount="100000" sqref="C3" name="Range1_50"/>
    <protectedRange algorithmName="SHA-512" hashValue="ON39YdpmFHfN9f47KpiRvqrKx0V9+erV1CNkpWzYhW/Qyc6aT8rEyCrvauWSYGZK2ia3o7vd3akF07acHAFpOA==" saltValue="yVW9XmDwTqEnmpSGai0KYg==" spinCount="100000" sqref="D3" name="Range1_1_19"/>
    <protectedRange algorithmName="SHA-512" hashValue="ON39YdpmFHfN9f47KpiRvqrKx0V9+erV1CNkpWzYhW/Qyc6aT8rEyCrvauWSYGZK2ia3o7vd3akF07acHAFpOA==" saltValue="yVW9XmDwTqEnmpSGai0KYg==" spinCount="100000" sqref="B3" name="Range1_5_2"/>
    <protectedRange algorithmName="SHA-512" hashValue="ON39YdpmFHfN9f47KpiRvqrKx0V9+erV1CNkpWzYhW/Qyc6aT8rEyCrvauWSYGZK2ia3o7vd3akF07acHAFpOA==" saltValue="yVW9XmDwTqEnmpSGai0KYg==" spinCount="100000" sqref="E3:J3" name="Range1_6_2"/>
  </protectedRanges>
  <hyperlinks>
    <hyperlink ref="Q1" location="'Virginia Adult Rankings 2023'!A1" display="Back to Ranking" xr:uid="{AD023876-AF24-4202-B726-1F50800F19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47CFFD-1055-4B03-9832-EB056C1C1C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3665-B12E-4F8A-8C20-2DDC4DAA8F2F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68</v>
      </c>
      <c r="C2" s="42">
        <v>45069</v>
      </c>
      <c r="D2" s="43" t="s">
        <v>63</v>
      </c>
      <c r="E2" s="44">
        <v>199.001</v>
      </c>
      <c r="F2" s="44">
        <v>199</v>
      </c>
      <c r="G2" s="44">
        <v>197</v>
      </c>
      <c r="H2" s="44"/>
      <c r="I2" s="44"/>
      <c r="J2" s="44"/>
      <c r="K2" s="45">
        <v>3</v>
      </c>
      <c r="L2" s="45">
        <v>595.00099999999998</v>
      </c>
      <c r="M2" s="46">
        <v>198.33366666666666</v>
      </c>
      <c r="N2" s="47">
        <v>4</v>
      </c>
      <c r="O2" s="48">
        <v>202.33366666666666</v>
      </c>
    </row>
    <row r="4" spans="1:17" x14ac:dyDescent="0.25">
      <c r="K4" s="7">
        <f>SUM(K2:K3)</f>
        <v>3</v>
      </c>
      <c r="L4" s="7">
        <f>SUM(L2:L3)</f>
        <v>595.00099999999998</v>
      </c>
      <c r="M4" s="12">
        <f>SUM(L4/K4)</f>
        <v>198.33366666666666</v>
      </c>
      <c r="N4" s="7">
        <f>SUM(N2:N3)</f>
        <v>4</v>
      </c>
      <c r="O4" s="12">
        <f>SUM(M4+N4)</f>
        <v>202.33366666666666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E2">
    <cfRule type="top10" dxfId="31" priority="4" rank="1"/>
  </conditionalFormatting>
  <conditionalFormatting sqref="E2:J2">
    <cfRule type="cellIs" dxfId="30" priority="2" operator="greaterThanOrEqual">
      <formula>200</formula>
    </cfRule>
  </conditionalFormatting>
  <conditionalFormatting sqref="F2">
    <cfRule type="top10" dxfId="29" priority="1" rank="1"/>
  </conditionalFormatting>
  <conditionalFormatting sqref="G2">
    <cfRule type="top10" dxfId="28" priority="3" rank="1"/>
  </conditionalFormatting>
  <conditionalFormatting sqref="H2">
    <cfRule type="top10" dxfId="27" priority="8" rank="1"/>
  </conditionalFormatting>
  <conditionalFormatting sqref="I2">
    <cfRule type="top10" dxfId="26" priority="7" rank="1"/>
  </conditionalFormatting>
  <conditionalFormatting sqref="J2">
    <cfRule type="top10" dxfId="25" priority="6" rank="1"/>
  </conditionalFormatting>
  <hyperlinks>
    <hyperlink ref="Q1" location="'Virginia Adult Rankings 2023'!A1" display="Back to Ranking" xr:uid="{282EBC60-0AF0-4033-AE52-152885DEDB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AF9292-3822-425B-A9B0-30086A71B8A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4C607-6195-465F-A881-B33A2C32A73A}">
  <dimension ref="A1:Q1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55</v>
      </c>
      <c r="B2" s="40" t="s">
        <v>86</v>
      </c>
      <c r="C2" s="29">
        <v>45083</v>
      </c>
      <c r="D2" s="41" t="s">
        <v>63</v>
      </c>
      <c r="E2" s="31">
        <v>197</v>
      </c>
      <c r="F2" s="31">
        <v>198</v>
      </c>
      <c r="G2" s="31">
        <v>197</v>
      </c>
      <c r="H2" s="31"/>
      <c r="I2" s="31"/>
      <c r="J2" s="31"/>
      <c r="K2" s="32">
        <v>3</v>
      </c>
      <c r="L2" s="32">
        <v>592</v>
      </c>
      <c r="M2" s="33">
        <v>197.33333333333334</v>
      </c>
      <c r="N2" s="34">
        <v>11</v>
      </c>
      <c r="O2" s="35">
        <v>208.33333333333334</v>
      </c>
    </row>
    <row r="3" spans="1:17" x14ac:dyDescent="0.25">
      <c r="A3" s="16" t="s">
        <v>55</v>
      </c>
      <c r="B3" s="28" t="s">
        <v>86</v>
      </c>
      <c r="C3" s="29">
        <v>45087</v>
      </c>
      <c r="D3" s="41" t="s">
        <v>63</v>
      </c>
      <c r="E3" s="31">
        <v>198</v>
      </c>
      <c r="F3" s="31">
        <v>195</v>
      </c>
      <c r="G3" s="31">
        <v>194</v>
      </c>
      <c r="H3" s="31">
        <v>195</v>
      </c>
      <c r="I3" s="31">
        <v>193</v>
      </c>
      <c r="J3" s="31">
        <v>196</v>
      </c>
      <c r="K3" s="32">
        <v>6</v>
      </c>
      <c r="L3" s="32">
        <v>1171</v>
      </c>
      <c r="M3" s="33">
        <v>195.16666666666666</v>
      </c>
      <c r="N3" s="34">
        <v>34</v>
      </c>
      <c r="O3" s="35">
        <v>229.16666666666666</v>
      </c>
    </row>
    <row r="4" spans="1:17" x14ac:dyDescent="0.25">
      <c r="A4" s="16" t="s">
        <v>55</v>
      </c>
      <c r="B4" s="28" t="s">
        <v>86</v>
      </c>
      <c r="C4" s="29">
        <v>45118</v>
      </c>
      <c r="D4" s="41" t="s">
        <v>63</v>
      </c>
      <c r="E4" s="31">
        <v>196</v>
      </c>
      <c r="F4" s="31">
        <v>199</v>
      </c>
      <c r="G4" s="31">
        <v>199</v>
      </c>
      <c r="H4" s="31"/>
      <c r="I4" s="31"/>
      <c r="J4" s="31"/>
      <c r="K4" s="32">
        <v>3</v>
      </c>
      <c r="L4" s="32">
        <v>594</v>
      </c>
      <c r="M4" s="33">
        <v>198</v>
      </c>
      <c r="N4" s="34">
        <v>11</v>
      </c>
      <c r="O4" s="35">
        <v>209</v>
      </c>
    </row>
    <row r="5" spans="1:17" x14ac:dyDescent="0.25">
      <c r="A5" s="16" t="s">
        <v>55</v>
      </c>
      <c r="B5" s="28" t="s">
        <v>86</v>
      </c>
      <c r="C5" s="29">
        <v>45167</v>
      </c>
      <c r="D5" s="41" t="s">
        <v>63</v>
      </c>
      <c r="E5" s="31">
        <v>194</v>
      </c>
      <c r="F5" s="31">
        <v>198</v>
      </c>
      <c r="G5" s="31">
        <v>197.001</v>
      </c>
      <c r="H5" s="31">
        <v>194</v>
      </c>
      <c r="I5" s="31"/>
      <c r="J5" s="31"/>
      <c r="K5" s="32">
        <v>4</v>
      </c>
      <c r="L5" s="32">
        <v>783.00099999999998</v>
      </c>
      <c r="M5" s="33">
        <v>195.75024999999999</v>
      </c>
      <c r="N5" s="34">
        <v>9</v>
      </c>
      <c r="O5" s="35">
        <v>204.75024999999999</v>
      </c>
    </row>
    <row r="6" spans="1:17" x14ac:dyDescent="0.25">
      <c r="A6" s="16" t="s">
        <v>55</v>
      </c>
      <c r="B6" s="28" t="s">
        <v>86</v>
      </c>
      <c r="C6" s="29">
        <v>45181</v>
      </c>
      <c r="D6" s="41" t="s">
        <v>63</v>
      </c>
      <c r="E6" s="31">
        <v>199</v>
      </c>
      <c r="F6" s="31">
        <v>195</v>
      </c>
      <c r="G6" s="31">
        <v>195</v>
      </c>
      <c r="H6" s="31">
        <v>191</v>
      </c>
      <c r="I6" s="31"/>
      <c r="J6" s="31"/>
      <c r="K6" s="32">
        <v>4</v>
      </c>
      <c r="L6" s="32">
        <v>780</v>
      </c>
      <c r="M6" s="33">
        <v>195</v>
      </c>
      <c r="N6" s="34">
        <v>9</v>
      </c>
      <c r="O6" s="35">
        <v>204</v>
      </c>
    </row>
    <row r="7" spans="1:17" x14ac:dyDescent="0.25">
      <c r="A7" s="16" t="s">
        <v>55</v>
      </c>
      <c r="B7" s="28" t="s">
        <v>86</v>
      </c>
      <c r="C7" s="29">
        <v>45195</v>
      </c>
      <c r="D7" s="41" t="s">
        <v>63</v>
      </c>
      <c r="E7" s="31">
        <v>195</v>
      </c>
      <c r="F7" s="31">
        <v>197</v>
      </c>
      <c r="G7" s="31">
        <v>194</v>
      </c>
      <c r="H7" s="31">
        <v>194</v>
      </c>
      <c r="I7" s="31"/>
      <c r="J7" s="31"/>
      <c r="K7" s="32">
        <v>4</v>
      </c>
      <c r="L7" s="32">
        <v>780</v>
      </c>
      <c r="M7" s="33">
        <v>195</v>
      </c>
      <c r="N7" s="34">
        <v>13</v>
      </c>
      <c r="O7" s="35">
        <v>208</v>
      </c>
    </row>
    <row r="9" spans="1:17" x14ac:dyDescent="0.25">
      <c r="K9" s="7">
        <f>SUM(K2:K8)</f>
        <v>24</v>
      </c>
      <c r="L9" s="7">
        <f>SUM(L2:L8)</f>
        <v>4700.0010000000002</v>
      </c>
      <c r="M9" s="12">
        <f>SUM(L9/K9)</f>
        <v>195.83337500000002</v>
      </c>
      <c r="N9" s="7">
        <f>SUM(N2:N8)</f>
        <v>87</v>
      </c>
      <c r="O9" s="12">
        <f>SUM(M9+N9)</f>
        <v>282.83337500000005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6" t="s">
        <v>45</v>
      </c>
      <c r="B13" s="28" t="s">
        <v>86</v>
      </c>
      <c r="C13" s="29">
        <v>45115</v>
      </c>
      <c r="D13" s="30" t="s">
        <v>63</v>
      </c>
      <c r="E13" s="57">
        <v>200.001</v>
      </c>
      <c r="F13" s="31">
        <v>199</v>
      </c>
      <c r="G13" s="57">
        <v>200</v>
      </c>
      <c r="H13" s="31">
        <v>199.001</v>
      </c>
      <c r="I13" s="31">
        <v>195</v>
      </c>
      <c r="J13" s="31">
        <v>198.001</v>
      </c>
      <c r="K13" s="32">
        <v>6</v>
      </c>
      <c r="L13" s="32">
        <v>1191.0029999999999</v>
      </c>
      <c r="M13" s="33">
        <v>198.50049999999999</v>
      </c>
      <c r="N13" s="34">
        <v>14</v>
      </c>
      <c r="O13" s="35">
        <v>212.50049999999999</v>
      </c>
    </row>
    <row r="14" spans="1:17" x14ac:dyDescent="0.25">
      <c r="A14" s="16" t="s">
        <v>45</v>
      </c>
      <c r="B14" s="28" t="s">
        <v>86</v>
      </c>
      <c r="C14" s="29">
        <v>45150</v>
      </c>
      <c r="D14" s="30" t="s">
        <v>63</v>
      </c>
      <c r="E14" s="31">
        <v>193.001</v>
      </c>
      <c r="F14" s="31">
        <v>197</v>
      </c>
      <c r="G14" s="31">
        <v>198</v>
      </c>
      <c r="H14" s="31">
        <v>195</v>
      </c>
      <c r="I14" s="31">
        <v>198</v>
      </c>
      <c r="J14" s="31"/>
      <c r="K14" s="32">
        <v>5</v>
      </c>
      <c r="L14" s="32">
        <v>981.00099999999998</v>
      </c>
      <c r="M14" s="33">
        <v>196.2002</v>
      </c>
      <c r="N14" s="34">
        <v>6</v>
      </c>
      <c r="O14" s="35">
        <v>202.2002</v>
      </c>
    </row>
    <row r="15" spans="1:17" x14ac:dyDescent="0.25">
      <c r="A15" s="16" t="s">
        <v>45</v>
      </c>
      <c r="B15" s="28" t="s">
        <v>86</v>
      </c>
      <c r="C15" s="29">
        <v>45153</v>
      </c>
      <c r="D15" s="30" t="s">
        <v>63</v>
      </c>
      <c r="E15" s="31">
        <v>195</v>
      </c>
      <c r="F15" s="31">
        <v>197</v>
      </c>
      <c r="G15" s="31">
        <v>199</v>
      </c>
      <c r="H15" s="31"/>
      <c r="I15" s="31"/>
      <c r="J15" s="31"/>
      <c r="K15" s="32">
        <v>3</v>
      </c>
      <c r="L15" s="32">
        <v>591</v>
      </c>
      <c r="M15" s="33">
        <v>197</v>
      </c>
      <c r="N15" s="34">
        <v>9</v>
      </c>
      <c r="O15" s="35">
        <v>206</v>
      </c>
    </row>
    <row r="16" spans="1:17" x14ac:dyDescent="0.25">
      <c r="A16" s="16" t="s">
        <v>45</v>
      </c>
      <c r="B16" s="28" t="s">
        <v>86</v>
      </c>
      <c r="C16" s="29">
        <v>45178</v>
      </c>
      <c r="D16" s="30" t="s">
        <v>63</v>
      </c>
      <c r="E16" s="57">
        <v>200.001</v>
      </c>
      <c r="F16" s="31">
        <v>198</v>
      </c>
      <c r="G16" s="57">
        <v>200</v>
      </c>
      <c r="H16" s="57">
        <v>200</v>
      </c>
      <c r="I16" s="31">
        <v>199</v>
      </c>
      <c r="J16" s="31">
        <v>194</v>
      </c>
      <c r="K16" s="32">
        <v>6</v>
      </c>
      <c r="L16" s="32">
        <v>1191.001</v>
      </c>
      <c r="M16" s="33">
        <v>198.50016666666667</v>
      </c>
      <c r="N16" s="34">
        <v>22</v>
      </c>
      <c r="O16" s="35">
        <v>220.50016666666667</v>
      </c>
    </row>
    <row r="18" spans="11:15" x14ac:dyDescent="0.25">
      <c r="K18" s="7">
        <f>SUM(K13:K17)</f>
        <v>20</v>
      </c>
      <c r="L18" s="7">
        <f>SUM(L13:L17)</f>
        <v>3954.0050000000001</v>
      </c>
      <c r="M18" s="12">
        <f>SUM(L18/K18)</f>
        <v>197.70025000000001</v>
      </c>
      <c r="N18" s="7">
        <f>SUM(N13:N17)</f>
        <v>51</v>
      </c>
      <c r="O18" s="12">
        <f>SUM(M18+N18)</f>
        <v>248.70025000000001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E3:J3 B3:C3" name="Range1_36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C13" name="Range1_49"/>
    <protectedRange algorithmName="SHA-512" hashValue="ON39YdpmFHfN9f47KpiRvqrKx0V9+erV1CNkpWzYhW/Qyc6aT8rEyCrvauWSYGZK2ia3o7vd3akF07acHAFpOA==" saltValue="yVW9XmDwTqEnmpSGai0KYg==" spinCount="100000" sqref="D13" name="Range1_1_18"/>
    <protectedRange algorithmName="SHA-512" hashValue="ON39YdpmFHfN9f47KpiRvqrKx0V9+erV1CNkpWzYhW/Qyc6aT8rEyCrvauWSYGZK2ia3o7vd3akF07acHAFpOA==" saltValue="yVW9XmDwTqEnmpSGai0KYg==" spinCount="100000" sqref="B13" name="Range1_2_2"/>
    <protectedRange algorithmName="SHA-512" hashValue="ON39YdpmFHfN9f47KpiRvqrKx0V9+erV1CNkpWzYhW/Qyc6aT8rEyCrvauWSYGZK2ia3o7vd3akF07acHAFpOA==" saltValue="yVW9XmDwTqEnmpSGai0KYg==" spinCount="100000" sqref="H13:J13" name="Range1_3_2_1"/>
    <protectedRange algorithmName="SHA-512" hashValue="ON39YdpmFHfN9f47KpiRvqrKx0V9+erV1CNkpWzYhW/Qyc6aT8rEyCrvauWSYGZK2ia3o7vd3akF07acHAFpOA==" saltValue="yVW9XmDwTqEnmpSGai0KYg==" spinCount="100000" sqref="E13:G13" name="Range1_3_1_1_1"/>
  </protectedRanges>
  <hyperlinks>
    <hyperlink ref="Q1" location="'Virginia Adult Rankings 2023'!A1" display="Back to Ranking" xr:uid="{8C7BB630-2D3A-448C-8C30-2AC0BE7A6A0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6C7F9D-182E-4E46-8497-D0F3B99B9BD4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2DBB-E05D-41B3-AF0F-92549D3D34F7}">
  <dimension ref="A1:Q4"/>
  <sheetViews>
    <sheetView workbookViewId="0"/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72</v>
      </c>
      <c r="C2" s="42">
        <v>45069</v>
      </c>
      <c r="D2" s="43" t="s">
        <v>63</v>
      </c>
      <c r="E2" s="44">
        <v>196</v>
      </c>
      <c r="F2" s="44">
        <v>197</v>
      </c>
      <c r="G2" s="44">
        <v>199</v>
      </c>
      <c r="H2" s="44"/>
      <c r="I2" s="44"/>
      <c r="J2" s="44"/>
      <c r="K2" s="45">
        <v>3</v>
      </c>
      <c r="L2" s="45">
        <v>592</v>
      </c>
      <c r="M2" s="46">
        <v>197.33333333333334</v>
      </c>
      <c r="N2" s="47">
        <v>2</v>
      </c>
      <c r="O2" s="48">
        <v>199.33333333333334</v>
      </c>
    </row>
    <row r="4" spans="1:17" x14ac:dyDescent="0.25">
      <c r="K4" s="7">
        <f>SUM(K2:K3)</f>
        <v>3</v>
      </c>
      <c r="L4" s="7">
        <f>SUM(L2:L3)</f>
        <v>592</v>
      </c>
      <c r="M4" s="12">
        <f>SUM(L4/K4)</f>
        <v>197.33333333333334</v>
      </c>
      <c r="N4" s="7">
        <f>SUM(N2:N3)</f>
        <v>2</v>
      </c>
      <c r="O4" s="12">
        <f>SUM(M4+N4)</f>
        <v>199.33333333333334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E2">
    <cfRule type="top10" dxfId="24" priority="4" rank="1"/>
  </conditionalFormatting>
  <conditionalFormatting sqref="E2:J2">
    <cfRule type="cellIs" dxfId="23" priority="2" operator="greaterThanOrEqual">
      <formula>200</formula>
    </cfRule>
  </conditionalFormatting>
  <conditionalFormatting sqref="F2">
    <cfRule type="top10" dxfId="22" priority="1" rank="1"/>
  </conditionalFormatting>
  <conditionalFormatting sqref="G2">
    <cfRule type="top10" dxfId="21" priority="3" rank="1"/>
  </conditionalFormatting>
  <conditionalFormatting sqref="H2">
    <cfRule type="top10" dxfId="20" priority="8" rank="1"/>
  </conditionalFormatting>
  <conditionalFormatting sqref="I2">
    <cfRule type="top10" dxfId="19" priority="7" rank="1"/>
  </conditionalFormatting>
  <conditionalFormatting sqref="J2">
    <cfRule type="top10" dxfId="18" priority="6" rank="1"/>
  </conditionalFormatting>
  <hyperlinks>
    <hyperlink ref="Q1" location="'Virginia Adult Rankings 2023'!A1" display="Back to Ranking" xr:uid="{FD92899F-2F79-4565-94C0-5F2A4A07A2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E70A93-6A40-453B-BD8B-DCBB663F108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F81B1-DB8D-4891-B7EF-00E681AE6B49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75</v>
      </c>
      <c r="C2" s="42">
        <v>45069</v>
      </c>
      <c r="D2" s="43" t="s">
        <v>63</v>
      </c>
      <c r="E2" s="44">
        <v>194</v>
      </c>
      <c r="F2" s="44">
        <v>196</v>
      </c>
      <c r="G2" s="44">
        <v>197</v>
      </c>
      <c r="H2" s="44"/>
      <c r="I2" s="44"/>
      <c r="J2" s="44"/>
      <c r="K2" s="45">
        <v>3</v>
      </c>
      <c r="L2" s="45">
        <v>587</v>
      </c>
      <c r="M2" s="46">
        <v>195.66666666666666</v>
      </c>
      <c r="N2" s="47">
        <v>2</v>
      </c>
      <c r="O2" s="48">
        <v>197.66666666666666</v>
      </c>
    </row>
    <row r="4" spans="1:17" x14ac:dyDescent="0.25">
      <c r="K4" s="7">
        <f>SUM(K2:K3)</f>
        <v>3</v>
      </c>
      <c r="L4" s="7">
        <f>SUM(L2:L3)</f>
        <v>587</v>
      </c>
      <c r="M4" s="12">
        <f>SUM(L4/K4)</f>
        <v>195.66666666666666</v>
      </c>
      <c r="N4" s="7">
        <f>SUM(N2:N3)</f>
        <v>2</v>
      </c>
      <c r="O4" s="12">
        <f>SUM(M4+N4)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E2">
    <cfRule type="top10" dxfId="218" priority="4" rank="1"/>
  </conditionalFormatting>
  <conditionalFormatting sqref="E2:J2">
    <cfRule type="cellIs" dxfId="217" priority="2" operator="greaterThanOrEqual">
      <formula>200</formula>
    </cfRule>
  </conditionalFormatting>
  <conditionalFormatting sqref="F2">
    <cfRule type="top10" dxfId="216" priority="1" rank="1"/>
  </conditionalFormatting>
  <conditionalFormatting sqref="G2">
    <cfRule type="top10" dxfId="215" priority="3" rank="1"/>
  </conditionalFormatting>
  <conditionalFormatting sqref="H2">
    <cfRule type="top10" dxfId="214" priority="8" rank="1"/>
  </conditionalFormatting>
  <conditionalFormatting sqref="I2">
    <cfRule type="top10" dxfId="213" priority="7" rank="1"/>
  </conditionalFormatting>
  <conditionalFormatting sqref="J2">
    <cfRule type="top10" dxfId="212" priority="6" rank="1"/>
  </conditionalFormatting>
  <hyperlinks>
    <hyperlink ref="Q1" location="'Virginia Adult Rankings 2023'!A1" display="Back to Ranking" xr:uid="{8094D13D-E1BC-480F-BC05-A8617672D5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F167F8-B621-4C9F-A1D7-7CE242B728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55EE-AD6E-4D28-92AB-37B559571517}">
  <dimension ref="A1:Q13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28" t="s">
        <v>44</v>
      </c>
      <c r="C2" s="29">
        <v>45055</v>
      </c>
      <c r="D2" s="30" t="s">
        <v>46</v>
      </c>
      <c r="E2" s="31">
        <v>194</v>
      </c>
      <c r="F2" s="31">
        <v>197</v>
      </c>
      <c r="G2" s="36">
        <v>200</v>
      </c>
      <c r="H2" s="31"/>
      <c r="I2" s="31"/>
      <c r="J2" s="31"/>
      <c r="K2" s="32">
        <v>3</v>
      </c>
      <c r="L2" s="32">
        <v>591</v>
      </c>
      <c r="M2" s="33">
        <v>197</v>
      </c>
      <c r="N2" s="34">
        <v>7</v>
      </c>
      <c r="O2" s="35">
        <v>204</v>
      </c>
    </row>
    <row r="3" spans="1:17" x14ac:dyDescent="0.25">
      <c r="A3" s="16" t="s">
        <v>45</v>
      </c>
      <c r="B3" s="28" t="s">
        <v>84</v>
      </c>
      <c r="C3" s="29">
        <v>45083</v>
      </c>
      <c r="D3" s="30" t="s">
        <v>63</v>
      </c>
      <c r="E3" s="31">
        <v>196</v>
      </c>
      <c r="F3" s="31">
        <v>196</v>
      </c>
      <c r="G3" s="31">
        <v>198</v>
      </c>
      <c r="H3" s="31"/>
      <c r="I3" s="31"/>
      <c r="J3" s="31"/>
      <c r="K3" s="32">
        <v>3</v>
      </c>
      <c r="L3" s="32">
        <v>590</v>
      </c>
      <c r="M3" s="33">
        <v>196.66666666666666</v>
      </c>
      <c r="N3" s="34">
        <v>3</v>
      </c>
      <c r="O3" s="35">
        <v>199.66666666666666</v>
      </c>
    </row>
    <row r="4" spans="1:17" x14ac:dyDescent="0.25">
      <c r="A4" s="16" t="s">
        <v>45</v>
      </c>
      <c r="B4" s="28" t="s">
        <v>84</v>
      </c>
      <c r="C4" s="29">
        <v>45118</v>
      </c>
      <c r="D4" s="30" t="s">
        <v>63</v>
      </c>
      <c r="E4" s="37">
        <v>198.001</v>
      </c>
      <c r="F4" s="31">
        <v>198</v>
      </c>
      <c r="G4" s="31">
        <v>195</v>
      </c>
      <c r="H4" s="31"/>
      <c r="I4" s="31"/>
      <c r="J4" s="31"/>
      <c r="K4" s="32">
        <v>3</v>
      </c>
      <c r="L4" s="32">
        <v>591.00099999999998</v>
      </c>
      <c r="M4" s="33">
        <v>197.00033333333332</v>
      </c>
      <c r="N4" s="34">
        <v>6</v>
      </c>
      <c r="O4" s="35">
        <v>203.00033333333332</v>
      </c>
    </row>
    <row r="6" spans="1:17" x14ac:dyDescent="0.25">
      <c r="K6" s="7">
        <f>SUM(K2:K5)</f>
        <v>9</v>
      </c>
      <c r="L6" s="7">
        <f>SUM(L2:L5)</f>
        <v>1772.001</v>
      </c>
      <c r="M6" s="12">
        <f>SUM(L6/K6)</f>
        <v>196.88900000000001</v>
      </c>
      <c r="N6" s="7">
        <f>SUM(N2:N5)</f>
        <v>16</v>
      </c>
      <c r="O6" s="12">
        <f>SUM(M6+N6)</f>
        <v>212.88900000000001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6" t="s">
        <v>36</v>
      </c>
      <c r="B10" s="28" t="s">
        <v>84</v>
      </c>
      <c r="C10" s="29">
        <v>45132</v>
      </c>
      <c r="D10" s="30" t="s">
        <v>63</v>
      </c>
      <c r="E10" s="37">
        <v>198</v>
      </c>
      <c r="F10" s="37">
        <v>196</v>
      </c>
      <c r="G10" s="37">
        <v>197</v>
      </c>
      <c r="H10" s="31"/>
      <c r="I10" s="31"/>
      <c r="J10" s="31"/>
      <c r="K10" s="32">
        <v>3</v>
      </c>
      <c r="L10" s="32">
        <v>591</v>
      </c>
      <c r="M10" s="33">
        <v>197</v>
      </c>
      <c r="N10" s="34">
        <v>11</v>
      </c>
      <c r="O10" s="35">
        <v>208</v>
      </c>
    </row>
    <row r="11" spans="1:17" x14ac:dyDescent="0.25">
      <c r="A11" s="16" t="s">
        <v>36</v>
      </c>
      <c r="B11" s="28" t="s">
        <v>84</v>
      </c>
      <c r="C11" s="29">
        <v>45139</v>
      </c>
      <c r="D11" s="30" t="s">
        <v>63</v>
      </c>
      <c r="E11" s="37">
        <v>195</v>
      </c>
      <c r="F11" s="37">
        <v>197</v>
      </c>
      <c r="G11" s="37">
        <v>198</v>
      </c>
      <c r="H11" s="31"/>
      <c r="I11" s="31"/>
      <c r="J11" s="31"/>
      <c r="K11" s="32">
        <v>3</v>
      </c>
      <c r="L11" s="32">
        <v>590</v>
      </c>
      <c r="M11" s="33">
        <v>196.66666666666666</v>
      </c>
      <c r="N11" s="34">
        <v>11</v>
      </c>
      <c r="O11" s="35">
        <v>207.66666666666666</v>
      </c>
    </row>
    <row r="13" spans="1:17" x14ac:dyDescent="0.25">
      <c r="K13" s="7">
        <f>SUM(K10:K12)</f>
        <v>6</v>
      </c>
      <c r="L13" s="7">
        <f>SUM(L10:L12)</f>
        <v>1181</v>
      </c>
      <c r="M13" s="12">
        <f>SUM(L13/K13)</f>
        <v>196.83333333333334</v>
      </c>
      <c r="N13" s="7">
        <f>SUM(N10:N12)</f>
        <v>22</v>
      </c>
      <c r="O13" s="12">
        <f>SUM(M13+N13)</f>
        <v>218.83333333333334</v>
      </c>
    </row>
  </sheetData>
  <hyperlinks>
    <hyperlink ref="Q1" location="'Virginia Adult Rankings 2023'!A1" display="Back to Ranking" xr:uid="{6A4CEA00-870C-485C-BC58-1D4377A686A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ECD279-F6E4-4CC1-BA4A-567585956FB6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9CBDB-6087-4B29-BF4F-55A11929381D}">
  <dimension ref="A1:Q4"/>
  <sheetViews>
    <sheetView workbookViewId="0"/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36</v>
      </c>
      <c r="B2" s="28" t="s">
        <v>101</v>
      </c>
      <c r="C2" s="29">
        <v>45143</v>
      </c>
      <c r="D2" s="30" t="s">
        <v>43</v>
      </c>
      <c r="E2" s="31">
        <v>172</v>
      </c>
      <c r="F2" s="31">
        <v>180</v>
      </c>
      <c r="G2" s="31">
        <v>184</v>
      </c>
      <c r="H2" s="31">
        <v>185</v>
      </c>
      <c r="I2" s="31"/>
      <c r="J2" s="31"/>
      <c r="K2" s="32">
        <v>4</v>
      </c>
      <c r="L2" s="32">
        <v>721</v>
      </c>
      <c r="M2" s="33">
        <v>180.25</v>
      </c>
      <c r="N2" s="34">
        <v>4</v>
      </c>
      <c r="O2" s="35">
        <v>184.25</v>
      </c>
    </row>
    <row r="4" spans="1:17" x14ac:dyDescent="0.25">
      <c r="K4" s="7">
        <f>SUM(K2:K3)</f>
        <v>4</v>
      </c>
      <c r="L4" s="7">
        <f>SUM(L2:L3)</f>
        <v>721</v>
      </c>
      <c r="M4" s="12">
        <f>SUM(L4/K4)</f>
        <v>180.25</v>
      </c>
      <c r="N4" s="7">
        <f>SUM(N2:N3)</f>
        <v>4</v>
      </c>
      <c r="O4" s="12">
        <f>SUM(M4+N4)</f>
        <v>184.25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60"/>
    <protectedRange algorithmName="SHA-512" hashValue="ON39YdpmFHfN9f47KpiRvqrKx0V9+erV1CNkpWzYhW/Qyc6aT8rEyCrvauWSYGZK2ia3o7vd3akF07acHAFpOA==" saltValue="yVW9XmDwTqEnmpSGai0KYg==" spinCount="100000" sqref="D2" name="Range1_1_26"/>
  </protectedRanges>
  <conditionalFormatting sqref="E2">
    <cfRule type="top10" dxfId="17" priority="6" rank="1"/>
  </conditionalFormatting>
  <conditionalFormatting sqref="F2">
    <cfRule type="top10" dxfId="16" priority="5" rank="1"/>
  </conditionalFormatting>
  <conditionalFormatting sqref="G2">
    <cfRule type="top10" dxfId="15" priority="4" rank="1"/>
  </conditionalFormatting>
  <conditionalFormatting sqref="H2">
    <cfRule type="top10" dxfId="14" priority="3" rank="1"/>
  </conditionalFormatting>
  <conditionalFormatting sqref="I2">
    <cfRule type="top10" dxfId="13" priority="2" rank="1"/>
  </conditionalFormatting>
  <conditionalFormatting sqref="J2">
    <cfRule type="top10" dxfId="12" priority="1" rank="1"/>
  </conditionalFormatting>
  <hyperlinks>
    <hyperlink ref="Q1" location="'Virginia Adult Rankings 2023'!A1" display="Back to Ranking" xr:uid="{1F81EF2E-9136-404C-A75D-E0922EE97F2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786963-A9CC-449F-A48F-EFF80F4115C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33D44-A061-4ADB-AA11-7FE04E8FB7E1}">
  <dimension ref="A1:Q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55</v>
      </c>
      <c r="B2" s="28" t="s">
        <v>57</v>
      </c>
      <c r="C2" s="29">
        <v>45055</v>
      </c>
      <c r="D2" s="30" t="s">
        <v>46</v>
      </c>
      <c r="E2" s="31">
        <v>195</v>
      </c>
      <c r="F2" s="31">
        <v>193.001</v>
      </c>
      <c r="G2" s="31">
        <v>188</v>
      </c>
      <c r="H2" s="31"/>
      <c r="I2" s="31"/>
      <c r="J2" s="31"/>
      <c r="K2" s="32">
        <v>3</v>
      </c>
      <c r="L2" s="32">
        <v>576.00099999999998</v>
      </c>
      <c r="M2" s="33">
        <v>192.00033333333332</v>
      </c>
      <c r="N2" s="34">
        <v>7</v>
      </c>
      <c r="O2" s="35">
        <v>199.00033333333332</v>
      </c>
    </row>
    <row r="3" spans="1:17" x14ac:dyDescent="0.25">
      <c r="A3" s="16" t="s">
        <v>23</v>
      </c>
      <c r="B3" s="28" t="s">
        <v>57</v>
      </c>
      <c r="C3" s="29">
        <v>45059</v>
      </c>
      <c r="D3" s="30" t="s">
        <v>63</v>
      </c>
      <c r="E3" s="39">
        <v>188</v>
      </c>
      <c r="F3" s="39">
        <v>187</v>
      </c>
      <c r="G3" s="39">
        <v>190</v>
      </c>
      <c r="H3" s="39">
        <v>192</v>
      </c>
      <c r="I3" s="39">
        <v>190</v>
      </c>
      <c r="J3" s="39"/>
      <c r="K3" s="32">
        <f t="shared" ref="K3" si="0">COUNT(E3:J3)</f>
        <v>5</v>
      </c>
      <c r="L3" s="32">
        <f t="shared" ref="L3" si="1">SUM(E3:J3)</f>
        <v>947</v>
      </c>
      <c r="M3" s="33">
        <f t="shared" ref="M3" si="2">IFERROR(L3/K3,0)</f>
        <v>189.4</v>
      </c>
      <c r="N3" s="34">
        <v>6</v>
      </c>
      <c r="O3" s="35">
        <f t="shared" ref="O3" si="3">SUM(M3+N3)</f>
        <v>195.4</v>
      </c>
    </row>
    <row r="4" spans="1:17" x14ac:dyDescent="0.25">
      <c r="A4" s="16" t="s">
        <v>55</v>
      </c>
      <c r="B4" s="28" t="s">
        <v>57</v>
      </c>
      <c r="C4" s="29">
        <v>45087</v>
      </c>
      <c r="D4" s="41" t="s">
        <v>63</v>
      </c>
      <c r="E4" s="31">
        <v>191</v>
      </c>
      <c r="F4" s="31">
        <v>194</v>
      </c>
      <c r="G4" s="31">
        <v>188</v>
      </c>
      <c r="H4" s="31">
        <v>194</v>
      </c>
      <c r="I4" s="31">
        <v>186</v>
      </c>
      <c r="J4" s="31">
        <v>190</v>
      </c>
      <c r="K4" s="32">
        <v>6</v>
      </c>
      <c r="L4" s="32">
        <v>1143</v>
      </c>
      <c r="M4" s="33">
        <v>190.5</v>
      </c>
      <c r="N4" s="34">
        <v>8</v>
      </c>
      <c r="O4" s="35">
        <v>198.5</v>
      </c>
    </row>
    <row r="5" spans="1:17" x14ac:dyDescent="0.25">
      <c r="A5" s="16" t="s">
        <v>55</v>
      </c>
      <c r="B5" s="28" t="s">
        <v>57</v>
      </c>
      <c r="C5" s="29">
        <v>45150</v>
      </c>
      <c r="D5" s="41" t="s">
        <v>63</v>
      </c>
      <c r="E5" s="31">
        <v>194</v>
      </c>
      <c r="F5" s="31">
        <v>191</v>
      </c>
      <c r="G5" s="31">
        <v>191</v>
      </c>
      <c r="H5" s="31">
        <v>192</v>
      </c>
      <c r="I5" s="31">
        <v>196</v>
      </c>
      <c r="J5" s="31"/>
      <c r="K5" s="32">
        <v>5</v>
      </c>
      <c r="L5" s="32">
        <v>964</v>
      </c>
      <c r="M5" s="33">
        <v>192.8</v>
      </c>
      <c r="N5" s="34">
        <v>13</v>
      </c>
      <c r="O5" s="35">
        <v>205.8</v>
      </c>
    </row>
    <row r="6" spans="1:17" x14ac:dyDescent="0.25">
      <c r="A6" s="16" t="s">
        <v>55</v>
      </c>
      <c r="B6" s="28" t="s">
        <v>57</v>
      </c>
      <c r="C6" s="29">
        <v>45178</v>
      </c>
      <c r="D6" s="41" t="s">
        <v>63</v>
      </c>
      <c r="E6" s="31">
        <v>198</v>
      </c>
      <c r="F6" s="31">
        <v>195</v>
      </c>
      <c r="G6" s="31">
        <v>195</v>
      </c>
      <c r="H6" s="31">
        <v>196</v>
      </c>
      <c r="I6" s="31">
        <v>198</v>
      </c>
      <c r="J6" s="31">
        <v>192</v>
      </c>
      <c r="K6" s="32">
        <v>6</v>
      </c>
      <c r="L6" s="32">
        <v>1174</v>
      </c>
      <c r="M6" s="33">
        <v>195.66666666666666</v>
      </c>
      <c r="N6" s="34">
        <v>18</v>
      </c>
      <c r="O6" s="35">
        <v>213.66666666666666</v>
      </c>
    </row>
    <row r="8" spans="1:17" x14ac:dyDescent="0.25">
      <c r="K8" s="7">
        <f>SUM(K2:K7)</f>
        <v>25</v>
      </c>
      <c r="L8" s="7">
        <f>SUM(L2:L7)</f>
        <v>4804.0010000000002</v>
      </c>
      <c r="M8" s="12">
        <f>SUM(L8/K8)</f>
        <v>192.16004000000001</v>
      </c>
      <c r="N8" s="7">
        <f>SUM(N2:N7)</f>
        <v>52</v>
      </c>
      <c r="O8" s="12">
        <f>SUM(M8+N8)</f>
        <v>244.16004000000001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J3 B3" name="Range1_11"/>
    <protectedRange algorithmName="SHA-512" hashValue="ON39YdpmFHfN9f47KpiRvqrKx0V9+erV1CNkpWzYhW/Qyc6aT8rEyCrvauWSYGZK2ia3o7vd3akF07acHAFpOA==" saltValue="yVW9XmDwTqEnmpSGai0KYg==" spinCount="100000" sqref="E4:J4 B4:C4" name="Range1_36"/>
    <protectedRange algorithmName="SHA-512" hashValue="ON39YdpmFHfN9f47KpiRvqrKx0V9+erV1CNkpWzYhW/Qyc6aT8rEyCrvauWSYGZK2ia3o7vd3akF07acHAFpOA==" saltValue="yVW9XmDwTqEnmpSGai0KYg==" spinCount="100000" sqref="D4" name="Range1_1_6"/>
  </protectedRanges>
  <hyperlinks>
    <hyperlink ref="Q1" location="'Virginia Adult Rankings 2023'!A1" display="Back to Ranking" xr:uid="{954EF523-08AF-401B-81CE-A8FE0B1116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16CB94-FF60-41CD-860C-C4FAB09EDA7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2C659-7114-4DD8-AB8F-11C227143AD4}">
  <dimension ref="A1:Q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60</v>
      </c>
      <c r="B2" s="28" t="s">
        <v>90</v>
      </c>
      <c r="C2" s="29">
        <v>45097</v>
      </c>
      <c r="D2" s="30" t="s">
        <v>63</v>
      </c>
      <c r="E2" s="31">
        <v>175</v>
      </c>
      <c r="F2" s="31">
        <v>176</v>
      </c>
      <c r="G2" s="31">
        <v>159</v>
      </c>
      <c r="H2" s="31"/>
      <c r="I2" s="31"/>
      <c r="J2" s="31"/>
      <c r="K2" s="32">
        <v>3</v>
      </c>
      <c r="L2" s="32">
        <v>510</v>
      </c>
      <c r="M2" s="33">
        <v>170</v>
      </c>
      <c r="N2" s="34">
        <v>3</v>
      </c>
      <c r="O2" s="35">
        <v>173</v>
      </c>
    </row>
    <row r="3" spans="1:17" x14ac:dyDescent="0.25">
      <c r="A3" s="16" t="s">
        <v>60</v>
      </c>
      <c r="B3" s="28" t="s">
        <v>90</v>
      </c>
      <c r="C3" s="29">
        <v>45118</v>
      </c>
      <c r="D3" s="30" t="s">
        <v>63</v>
      </c>
      <c r="E3" s="31">
        <v>152</v>
      </c>
      <c r="F3" s="31">
        <v>179</v>
      </c>
      <c r="G3" s="31">
        <v>173</v>
      </c>
      <c r="H3" s="31"/>
      <c r="I3" s="31"/>
      <c r="J3" s="31"/>
      <c r="K3" s="32">
        <v>3</v>
      </c>
      <c r="L3" s="32">
        <v>504</v>
      </c>
      <c r="M3" s="33">
        <v>168</v>
      </c>
      <c r="N3" s="34">
        <v>3</v>
      </c>
      <c r="O3" s="35">
        <v>171</v>
      </c>
    </row>
    <row r="4" spans="1:17" x14ac:dyDescent="0.25">
      <c r="A4" s="16" t="s">
        <v>60</v>
      </c>
      <c r="B4" s="28" t="s">
        <v>90</v>
      </c>
      <c r="C4" s="29">
        <v>45132</v>
      </c>
      <c r="D4" s="30" t="s">
        <v>63</v>
      </c>
      <c r="E4" s="31">
        <v>180</v>
      </c>
      <c r="F4" s="31">
        <v>177</v>
      </c>
      <c r="G4" s="37">
        <v>184</v>
      </c>
      <c r="H4" s="31"/>
      <c r="I4" s="31"/>
      <c r="J4" s="31"/>
      <c r="K4" s="32">
        <v>3</v>
      </c>
      <c r="L4" s="32">
        <v>541</v>
      </c>
      <c r="M4" s="33">
        <v>180.33333333333334</v>
      </c>
      <c r="N4" s="34">
        <v>4</v>
      </c>
      <c r="O4" s="35">
        <v>184.33333333333334</v>
      </c>
    </row>
    <row r="5" spans="1:17" x14ac:dyDescent="0.25">
      <c r="A5" s="16" t="s">
        <v>60</v>
      </c>
      <c r="B5" s="28" t="s">
        <v>90</v>
      </c>
      <c r="C5" s="29">
        <v>45139</v>
      </c>
      <c r="D5" s="30" t="s">
        <v>63</v>
      </c>
      <c r="E5" s="31">
        <v>175</v>
      </c>
      <c r="F5" s="31">
        <v>179</v>
      </c>
      <c r="G5" s="31">
        <v>178</v>
      </c>
      <c r="H5" s="31"/>
      <c r="I5" s="31"/>
      <c r="J5" s="31"/>
      <c r="K5" s="32">
        <v>3</v>
      </c>
      <c r="L5" s="32">
        <v>532</v>
      </c>
      <c r="M5" s="33">
        <v>177.33333333333334</v>
      </c>
      <c r="N5" s="34">
        <v>3</v>
      </c>
      <c r="O5" s="35">
        <v>180.33333333333334</v>
      </c>
    </row>
    <row r="7" spans="1:17" x14ac:dyDescent="0.25">
      <c r="K7" s="7">
        <f>SUM(K2:K6)</f>
        <v>12</v>
      </c>
      <c r="L7" s="7">
        <f>SUM(L2:L6)</f>
        <v>2087</v>
      </c>
      <c r="M7" s="12">
        <f>SUM(L7/K7)</f>
        <v>173.91666666666666</v>
      </c>
      <c r="N7" s="7">
        <f>SUM(N2:N6)</f>
        <v>13</v>
      </c>
      <c r="O7" s="12">
        <f>SUM(M7+N7)</f>
        <v>186.91666666666666</v>
      </c>
    </row>
  </sheetData>
  <hyperlinks>
    <hyperlink ref="Q1" location="'Virginia Adult Rankings 2023'!A1" display="Back to Ranking" xr:uid="{308B1642-6471-4B2A-8A44-4F5B0167AD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4C6656-131F-404B-8B65-D89014F901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D342B-094A-4E70-9A4A-583FFF5BDE45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28" t="s">
        <v>51</v>
      </c>
      <c r="C2" s="29">
        <v>45055</v>
      </c>
      <c r="D2" s="30" t="s">
        <v>46</v>
      </c>
      <c r="E2" s="31">
        <v>192</v>
      </c>
      <c r="F2" s="31">
        <v>192</v>
      </c>
      <c r="G2" s="31">
        <v>192</v>
      </c>
      <c r="H2" s="31"/>
      <c r="I2" s="31"/>
      <c r="J2" s="31"/>
      <c r="K2" s="32">
        <v>3</v>
      </c>
      <c r="L2" s="32">
        <v>576</v>
      </c>
      <c r="M2" s="33">
        <v>192</v>
      </c>
      <c r="N2" s="34">
        <v>2</v>
      </c>
      <c r="O2" s="35">
        <v>194</v>
      </c>
    </row>
    <row r="4" spans="1:17" x14ac:dyDescent="0.25">
      <c r="K4" s="7">
        <f>SUM(K2:K3)</f>
        <v>3</v>
      </c>
      <c r="L4" s="7">
        <f>SUM(L2:L3)</f>
        <v>576</v>
      </c>
      <c r="M4" s="12">
        <f>SUM(L4/K4)</f>
        <v>192</v>
      </c>
      <c r="N4" s="7">
        <f>SUM(N2:N3)</f>
        <v>2</v>
      </c>
      <c r="O4" s="12">
        <f>SUM(M4+N4)</f>
        <v>194</v>
      </c>
    </row>
  </sheetData>
  <hyperlinks>
    <hyperlink ref="Q1" location="'Virginia Adult Rankings 2023'!A1" display="Back to Ranking" xr:uid="{560A70E0-13A3-4BCB-86E6-60148FDFF61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A1A8FD-652E-4042-8BC5-D320DF4371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2D8D6-00C0-4E5C-8FB0-3491EF2F1F3B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40" t="s">
        <v>76</v>
      </c>
      <c r="C2" s="42">
        <v>45069</v>
      </c>
      <c r="D2" s="43" t="s">
        <v>63</v>
      </c>
      <c r="E2" s="44">
        <v>195</v>
      </c>
      <c r="F2" s="44">
        <v>195</v>
      </c>
      <c r="G2" s="44">
        <v>196</v>
      </c>
      <c r="H2" s="44"/>
      <c r="I2" s="44"/>
      <c r="J2" s="44"/>
      <c r="K2" s="45">
        <v>3</v>
      </c>
      <c r="L2" s="45">
        <v>586</v>
      </c>
      <c r="M2" s="46">
        <v>195.33333333333334</v>
      </c>
      <c r="N2" s="47">
        <v>2</v>
      </c>
      <c r="O2" s="48">
        <v>197.33333333333334</v>
      </c>
    </row>
    <row r="4" spans="1:17" x14ac:dyDescent="0.25">
      <c r="K4" s="7">
        <f>SUM(K2:K3)</f>
        <v>3</v>
      </c>
      <c r="L4" s="7">
        <f>SUM(L2:L3)</f>
        <v>586</v>
      </c>
      <c r="M4" s="12">
        <f>SUM(L4/K4)</f>
        <v>195.33333333333334</v>
      </c>
      <c r="N4" s="7">
        <f>SUM(N2:N3)</f>
        <v>2</v>
      </c>
      <c r="O4" s="12">
        <f>SUM(M4+N4)</f>
        <v>197.33333333333334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E2">
    <cfRule type="top10" dxfId="211" priority="4" rank="1"/>
  </conditionalFormatting>
  <conditionalFormatting sqref="E2:J2">
    <cfRule type="cellIs" dxfId="210" priority="2" operator="greaterThanOrEqual">
      <formula>200</formula>
    </cfRule>
  </conditionalFormatting>
  <conditionalFormatting sqref="F2">
    <cfRule type="top10" dxfId="209" priority="1" rank="1"/>
  </conditionalFormatting>
  <conditionalFormatting sqref="G2">
    <cfRule type="top10" dxfId="208" priority="3" rank="1"/>
  </conditionalFormatting>
  <conditionalFormatting sqref="H2">
    <cfRule type="top10" dxfId="207" priority="8" rank="1"/>
  </conditionalFormatting>
  <conditionalFormatting sqref="I2">
    <cfRule type="top10" dxfId="206" priority="7" rank="1"/>
  </conditionalFormatting>
  <conditionalFormatting sqref="J2">
    <cfRule type="top10" dxfId="205" priority="6" rank="1"/>
  </conditionalFormatting>
  <hyperlinks>
    <hyperlink ref="Q1" location="'Virginia Adult Rankings 2023'!A1" display="Back to Ranking" xr:uid="{1236FB7E-35D8-4970-9517-0CA102E8EB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E760ED-DBB7-4045-9568-763C90C5931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6B209-EA07-4821-956F-879AFEC5E037}">
  <dimension ref="A1:Q1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55</v>
      </c>
      <c r="B2" s="28" t="s">
        <v>58</v>
      </c>
      <c r="C2" s="29">
        <v>45055</v>
      </c>
      <c r="D2" s="30" t="s">
        <v>46</v>
      </c>
      <c r="E2" s="31">
        <v>185</v>
      </c>
      <c r="F2" s="31">
        <v>182</v>
      </c>
      <c r="G2" s="31">
        <v>189</v>
      </c>
      <c r="H2" s="31"/>
      <c r="I2" s="31"/>
      <c r="J2" s="31"/>
      <c r="K2" s="32">
        <v>3</v>
      </c>
      <c r="L2" s="32">
        <v>556</v>
      </c>
      <c r="M2" s="33">
        <v>185.33333333333334</v>
      </c>
      <c r="N2" s="34">
        <v>2</v>
      </c>
      <c r="O2" s="35">
        <v>187.33333333333334</v>
      </c>
    </row>
    <row r="3" spans="1:17" x14ac:dyDescent="0.25">
      <c r="A3" s="16" t="s">
        <v>55</v>
      </c>
      <c r="B3" s="28" t="s">
        <v>58</v>
      </c>
      <c r="C3" s="29">
        <v>45083</v>
      </c>
      <c r="D3" s="41" t="s">
        <v>63</v>
      </c>
      <c r="E3" s="31">
        <v>192</v>
      </c>
      <c r="F3" s="31">
        <v>194</v>
      </c>
      <c r="G3" s="31">
        <v>190</v>
      </c>
      <c r="H3" s="31"/>
      <c r="I3" s="31"/>
      <c r="J3" s="31"/>
      <c r="K3" s="32">
        <v>3</v>
      </c>
      <c r="L3" s="32">
        <v>576</v>
      </c>
      <c r="M3" s="33">
        <v>192</v>
      </c>
      <c r="N3" s="34">
        <v>2</v>
      </c>
      <c r="O3" s="35">
        <v>194</v>
      </c>
    </row>
    <row r="4" spans="1:17" x14ac:dyDescent="0.25">
      <c r="A4" s="16" t="s">
        <v>55</v>
      </c>
      <c r="B4" s="28" t="s">
        <v>58</v>
      </c>
      <c r="C4" s="29">
        <v>45111</v>
      </c>
      <c r="D4" s="41" t="s">
        <v>63</v>
      </c>
      <c r="E4" s="31">
        <v>187</v>
      </c>
      <c r="F4" s="31">
        <v>192</v>
      </c>
      <c r="G4" s="31">
        <v>188</v>
      </c>
      <c r="H4" s="31">
        <v>193</v>
      </c>
      <c r="I4" s="31"/>
      <c r="J4" s="31"/>
      <c r="K4" s="32">
        <v>4</v>
      </c>
      <c r="L4" s="32">
        <v>760</v>
      </c>
      <c r="M4" s="33">
        <v>190</v>
      </c>
      <c r="N4" s="34">
        <v>5</v>
      </c>
      <c r="O4" s="35">
        <v>195</v>
      </c>
    </row>
    <row r="5" spans="1:17" x14ac:dyDescent="0.25">
      <c r="A5" s="16" t="s">
        <v>55</v>
      </c>
      <c r="B5" s="28" t="s">
        <v>58</v>
      </c>
      <c r="C5" s="29">
        <v>45132</v>
      </c>
      <c r="D5" s="41" t="s">
        <v>63</v>
      </c>
      <c r="E5" s="31">
        <v>195</v>
      </c>
      <c r="F5" s="31">
        <v>193</v>
      </c>
      <c r="G5" s="31">
        <v>195.001</v>
      </c>
      <c r="H5" s="31"/>
      <c r="I5" s="31"/>
      <c r="J5" s="31"/>
      <c r="K5" s="32">
        <v>3</v>
      </c>
      <c r="L5" s="32">
        <v>583.00099999999998</v>
      </c>
      <c r="M5" s="33">
        <v>194.33366666666666</v>
      </c>
      <c r="N5" s="34">
        <v>11</v>
      </c>
      <c r="O5" s="35">
        <v>205.33366666666666</v>
      </c>
    </row>
    <row r="6" spans="1:17" x14ac:dyDescent="0.25">
      <c r="A6" s="16" t="s">
        <v>55</v>
      </c>
      <c r="B6" s="28" t="s">
        <v>58</v>
      </c>
      <c r="C6" s="29">
        <v>45139</v>
      </c>
      <c r="D6" s="41" t="s">
        <v>63</v>
      </c>
      <c r="E6" s="31">
        <v>194</v>
      </c>
      <c r="F6" s="31">
        <v>194</v>
      </c>
      <c r="G6" s="31">
        <v>195</v>
      </c>
      <c r="H6" s="31"/>
      <c r="I6" s="31"/>
      <c r="J6" s="31"/>
      <c r="K6" s="32">
        <v>3</v>
      </c>
      <c r="L6" s="32">
        <v>583</v>
      </c>
      <c r="M6" s="33">
        <v>194.33333333333334</v>
      </c>
      <c r="N6" s="34">
        <v>6</v>
      </c>
      <c r="O6" s="35">
        <v>200.33333333333334</v>
      </c>
    </row>
    <row r="7" spans="1:17" x14ac:dyDescent="0.25">
      <c r="A7" s="16" t="s">
        <v>55</v>
      </c>
      <c r="B7" s="28" t="s">
        <v>58</v>
      </c>
      <c r="C7" s="29">
        <v>45181</v>
      </c>
      <c r="D7" s="41" t="s">
        <v>63</v>
      </c>
      <c r="E7" s="31">
        <v>192</v>
      </c>
      <c r="F7" s="31">
        <v>194</v>
      </c>
      <c r="G7" s="31">
        <v>196</v>
      </c>
      <c r="H7" s="31">
        <v>195</v>
      </c>
      <c r="I7" s="31"/>
      <c r="J7" s="31"/>
      <c r="K7" s="32">
        <v>4</v>
      </c>
      <c r="L7" s="32">
        <v>777</v>
      </c>
      <c r="M7" s="33">
        <v>194.25</v>
      </c>
      <c r="N7" s="34">
        <v>8</v>
      </c>
      <c r="O7" s="35">
        <v>202.25</v>
      </c>
    </row>
    <row r="9" spans="1:17" x14ac:dyDescent="0.25">
      <c r="K9" s="7">
        <f>SUM(K2:K8)</f>
        <v>20</v>
      </c>
      <c r="L9" s="7">
        <f>SUM(L2:L8)</f>
        <v>3835.0010000000002</v>
      </c>
      <c r="M9" s="12">
        <f>SUM(L9/K9)</f>
        <v>191.75005000000002</v>
      </c>
      <c r="N9" s="7">
        <f>SUM(N2:N8)</f>
        <v>34</v>
      </c>
      <c r="O9" s="12">
        <f>SUM(M9+N9)</f>
        <v>225.75005000000002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6" t="s">
        <v>45</v>
      </c>
      <c r="B13" s="28" t="s">
        <v>58</v>
      </c>
      <c r="C13" s="29">
        <v>45097</v>
      </c>
      <c r="D13" s="30" t="s">
        <v>63</v>
      </c>
      <c r="E13" s="31">
        <v>193.001</v>
      </c>
      <c r="F13" s="31">
        <v>195</v>
      </c>
      <c r="G13" s="31">
        <v>195</v>
      </c>
      <c r="H13" s="31"/>
      <c r="I13" s="31"/>
      <c r="J13" s="31"/>
      <c r="K13" s="32">
        <v>3</v>
      </c>
      <c r="L13" s="32">
        <v>583.00099999999998</v>
      </c>
      <c r="M13" s="33">
        <v>194.33366666666666</v>
      </c>
      <c r="N13" s="34">
        <v>7</v>
      </c>
      <c r="O13" s="35">
        <v>201.33366666666666</v>
      </c>
    </row>
    <row r="15" spans="1:17" x14ac:dyDescent="0.25">
      <c r="K15" s="7">
        <f>SUM(K13:K14)</f>
        <v>3</v>
      </c>
      <c r="L15" s="7">
        <f>SUM(L13:L14)</f>
        <v>583.00099999999998</v>
      </c>
      <c r="M15" s="12">
        <f>SUM(L15/K15)</f>
        <v>194.33366666666666</v>
      </c>
      <c r="N15" s="7">
        <f>SUM(N13:N14)</f>
        <v>7</v>
      </c>
      <c r="O15" s="12">
        <f>SUM(M15+N15)</f>
        <v>201.33366666666666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4:J4 B4:C4" name="Range1_48"/>
    <protectedRange algorithmName="SHA-512" hashValue="ON39YdpmFHfN9f47KpiRvqrKx0V9+erV1CNkpWzYhW/Qyc6aT8rEyCrvauWSYGZK2ia3o7vd3akF07acHAFpOA==" saltValue="yVW9XmDwTqEnmpSGai0KYg==" spinCount="100000" sqref="D4" name="Range1_1_17"/>
  </protectedRanges>
  <conditionalFormatting sqref="I4">
    <cfRule type="top10" dxfId="204" priority="6" rank="1"/>
  </conditionalFormatting>
  <conditionalFormatting sqref="I4:J4">
    <cfRule type="cellIs" dxfId="203" priority="1" operator="greaterThanOrEqual">
      <formula>200</formula>
    </cfRule>
  </conditionalFormatting>
  <conditionalFormatting sqref="J4">
    <cfRule type="top10" dxfId="202" priority="7" rank="1"/>
  </conditionalFormatting>
  <hyperlinks>
    <hyperlink ref="Q1" location="'Virginia Adult Rankings 2023'!A1" display="Back to Ranking" xr:uid="{858DE502-1216-4571-B6FE-DA86C9BE97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C86097-CEE1-4809-889F-0BD162D8801D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Virginia Adult Rankings 2023</vt:lpstr>
      <vt:lpstr>Andy Slade</vt:lpstr>
      <vt:lpstr>Annette Rowe</vt:lpstr>
      <vt:lpstr>Arthur Cole</vt:lpstr>
      <vt:lpstr>Arville Shultz</vt:lpstr>
      <vt:lpstr>Bill Dooley</vt:lpstr>
      <vt:lpstr>Bill Myers</vt:lpstr>
      <vt:lpstr>Bill Simmons</vt:lpstr>
      <vt:lpstr>Billy Miller</vt:lpstr>
      <vt:lpstr>Bruce Cameron</vt:lpstr>
      <vt:lpstr>Bruce Postialwait</vt:lpstr>
      <vt:lpstr>Charles Miller</vt:lpstr>
      <vt:lpstr>Charles Span</vt:lpstr>
      <vt:lpstr>Chuck Miller</vt:lpstr>
      <vt:lpstr>Chuck Morrell</vt:lpstr>
      <vt:lpstr>Claude Pennington</vt:lpstr>
      <vt:lpstr>Clay Cantrell</vt:lpstr>
      <vt:lpstr>Cody Dockery</vt:lpstr>
      <vt:lpstr>Craig Bailey</vt:lpstr>
      <vt:lpstr>Dale Cauthen</vt:lpstr>
      <vt:lpstr>Dale Taft</vt:lpstr>
      <vt:lpstr>Danny Sissom</vt:lpstr>
      <vt:lpstr>Dave Randolph</vt:lpstr>
      <vt:lpstr>David Jennings</vt:lpstr>
      <vt:lpstr>David Renfroe</vt:lpstr>
      <vt:lpstr>Dean Ackman</vt:lpstr>
      <vt:lpstr>Del Smith</vt:lpstr>
      <vt:lpstr>Don Kowalsky</vt:lpstr>
      <vt:lpstr>Ethan Pennington</vt:lpstr>
      <vt:lpstr>Fred Lotts</vt:lpstr>
      <vt:lpstr>Gary Gallion</vt:lpstr>
      <vt:lpstr>Jason Frymier</vt:lpstr>
      <vt:lpstr>Jason Rasnake</vt:lpstr>
      <vt:lpstr>Jay Boyd</vt:lpstr>
      <vt:lpstr>Jeff Kite</vt:lpstr>
      <vt:lpstr>Jeff Lewis</vt:lpstr>
      <vt:lpstr>Jim Parker</vt:lpstr>
      <vt:lpstr>John Johnson</vt:lpstr>
      <vt:lpstr>Judy Gallion</vt:lpstr>
      <vt:lpstr>Ken Mix</vt:lpstr>
      <vt:lpstr>Lacey Allman</vt:lpstr>
      <vt:lpstr>Leo Boerne</vt:lpstr>
      <vt:lpstr>Leo Maaoia</vt:lpstr>
      <vt:lpstr>Marise Maaoia</vt:lpstr>
      <vt:lpstr>Matt McConnell</vt:lpstr>
      <vt:lpstr>Matthew Tignor</vt:lpstr>
      <vt:lpstr>Mike Rorer</vt:lpstr>
      <vt:lpstr>Mingo Harkness</vt:lpstr>
      <vt:lpstr>Patrick Driscoll</vt:lpstr>
      <vt:lpstr>Richard Lightfoot</vt:lpstr>
      <vt:lpstr>Robert Tyree</vt:lpstr>
      <vt:lpstr>Roger Foshee</vt:lpstr>
      <vt:lpstr>Russ Peters</vt:lpstr>
      <vt:lpstr>Sarah Lotts</vt:lpstr>
      <vt:lpstr>Scott Haskins</vt:lpstr>
      <vt:lpstr>Shawn Hudson</vt:lpstr>
      <vt:lpstr>Sherman White</vt:lpstr>
      <vt:lpstr>Stanley Canter</vt:lpstr>
      <vt:lpstr>Steve Bates</vt:lpstr>
      <vt:lpstr>Steve Pennington</vt:lpstr>
      <vt:lpstr>TJ Buckley</vt:lpstr>
      <vt:lpstr>Tom Tignor</vt:lpstr>
      <vt:lpstr>Valarie Miller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2023-11-18T21:00:15Z</dcterms:modified>
</cp:coreProperties>
</file>