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ux C Drive\ABRA 2023 State Match Info\Virginia 2023\"/>
    </mc:Choice>
  </mc:AlternateContent>
  <xr:revisionPtr revIDLastSave="0" documentId="13_ncr:1_{865E8AFC-64D1-49C1-84D6-FEE6B35A496C}" xr6:coauthVersionLast="47" xr6:coauthVersionMax="47" xr10:uidLastSave="{00000000-0000-0000-0000-000000000000}"/>
  <bookViews>
    <workbookView xWindow="25080" yWindow="-120" windowWidth="25440" windowHeight="15270" xr2:uid="{A35FAFAA-3A44-445C-BAAA-3002DD1ECE94}"/>
  </bookViews>
  <sheets>
    <sheet name="Virginia Adult Rankings 2023" sheetId="1" r:id="rId1"/>
    <sheet name="Arthur Cole" sheetId="16" r:id="rId2"/>
    <sheet name="Bill Myers" sheetId="17" r:id="rId3"/>
    <sheet name="Billy Miller" sheetId="23" r:id="rId4"/>
    <sheet name="Bruce Cameron" sheetId="6" r:id="rId5"/>
    <sheet name="Charles Miller" sheetId="20" r:id="rId6"/>
    <sheet name="Chuck Miller" sheetId="25" r:id="rId7"/>
    <sheet name="Claude Pennington" sheetId="15" r:id="rId8"/>
    <sheet name="Cody Dockery" sheetId="24" r:id="rId9"/>
    <sheet name="Craig Bailey" sheetId="7" r:id="rId10"/>
    <sheet name="Danny Sissom" sheetId="26" r:id="rId11"/>
    <sheet name="David Jennings" sheetId="13" r:id="rId12"/>
    <sheet name="Gary Gallion" sheetId="5" r:id="rId13"/>
    <sheet name="Jay Boyd" sheetId="14" r:id="rId14"/>
    <sheet name="Judy Gallion" sheetId="8" r:id="rId15"/>
    <sheet name="Ken Mix" sheetId="4" r:id="rId16"/>
    <sheet name="Leo Boerne" sheetId="10" r:id="rId17"/>
    <sheet name="Matthew Tignor" sheetId="21" r:id="rId18"/>
    <sheet name="Mike Rorer" sheetId="11" r:id="rId19"/>
    <sheet name="Mingo Harkness" sheetId="3" r:id="rId20"/>
    <sheet name="Patrick Driscoll" sheetId="9" r:id="rId21"/>
    <sheet name="Robert Tyree" sheetId="27" r:id="rId22"/>
    <sheet name="Roger Foshee" sheetId="18" r:id="rId23"/>
    <sheet name="Russ Peters" sheetId="19" r:id="rId24"/>
    <sheet name="Steve Pennington" sheetId="12" r:id="rId25"/>
    <sheet name="Tom Tignor" sheetId="22" r:id="rId26"/>
  </sheets>
  <externalReferences>
    <externalReference r:id="rId2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N4" i="27"/>
  <c r="L4" i="27"/>
  <c r="M4" i="27" s="1"/>
  <c r="O4" i="27" s="1"/>
  <c r="K4" i="27"/>
  <c r="H29" i="1"/>
  <c r="G29" i="1"/>
  <c r="F29" i="1"/>
  <c r="E29" i="1"/>
  <c r="D29" i="1"/>
  <c r="N11" i="4"/>
  <c r="L11" i="4"/>
  <c r="K11" i="4"/>
  <c r="N11" i="7"/>
  <c r="G13" i="1" s="1"/>
  <c r="L11" i="7"/>
  <c r="E13" i="1" s="1"/>
  <c r="K11" i="7"/>
  <c r="D13" i="1" s="1"/>
  <c r="L3" i="21"/>
  <c r="K3" i="21"/>
  <c r="M3" i="21" s="1"/>
  <c r="O3" i="21" s="1"/>
  <c r="L3" i="22"/>
  <c r="M3" i="22" s="1"/>
  <c r="O3" i="22" s="1"/>
  <c r="K3" i="22"/>
  <c r="K5" i="22" s="1"/>
  <c r="D38" i="1" s="1"/>
  <c r="L3" i="20"/>
  <c r="M3" i="20" s="1"/>
  <c r="O3" i="20" s="1"/>
  <c r="K3" i="20"/>
  <c r="H9" i="1"/>
  <c r="G9" i="1"/>
  <c r="F9" i="1"/>
  <c r="E9" i="1"/>
  <c r="D9" i="1"/>
  <c r="N4" i="26"/>
  <c r="L4" i="26"/>
  <c r="K4" i="26"/>
  <c r="D48" i="1"/>
  <c r="N5" i="25"/>
  <c r="G48" i="1" s="1"/>
  <c r="L5" i="25"/>
  <c r="E48" i="1" s="1"/>
  <c r="K5" i="25"/>
  <c r="N5" i="24"/>
  <c r="G49" i="1" s="1"/>
  <c r="L5" i="24"/>
  <c r="E49" i="1" s="1"/>
  <c r="K5" i="24"/>
  <c r="D49" i="1" s="1"/>
  <c r="H40" i="1"/>
  <c r="G40" i="1"/>
  <c r="F40" i="1"/>
  <c r="E40" i="1"/>
  <c r="D40" i="1"/>
  <c r="N4" i="23"/>
  <c r="L4" i="23"/>
  <c r="K4" i="23"/>
  <c r="N5" i="22"/>
  <c r="G38" i="1" s="1"/>
  <c r="N5" i="21"/>
  <c r="G39" i="1" s="1"/>
  <c r="L5" i="21"/>
  <c r="E39" i="1" s="1"/>
  <c r="N5" i="20"/>
  <c r="G37" i="1" s="1"/>
  <c r="K5" i="20"/>
  <c r="D37" i="1" s="1"/>
  <c r="H18" i="1"/>
  <c r="G18" i="1"/>
  <c r="F18" i="1"/>
  <c r="E18" i="1"/>
  <c r="D18" i="1"/>
  <c r="N4" i="19"/>
  <c r="L4" i="19"/>
  <c r="K4" i="19"/>
  <c r="H17" i="1"/>
  <c r="G17" i="1"/>
  <c r="F17" i="1"/>
  <c r="E17" i="1"/>
  <c r="D17" i="1"/>
  <c r="N4" i="18"/>
  <c r="L4" i="18"/>
  <c r="K4" i="18"/>
  <c r="H16" i="1"/>
  <c r="G16" i="1"/>
  <c r="F16" i="1"/>
  <c r="E16" i="1"/>
  <c r="D16" i="1"/>
  <c r="N4" i="17"/>
  <c r="L4" i="17"/>
  <c r="K4" i="17"/>
  <c r="H15" i="1"/>
  <c r="G15" i="1"/>
  <c r="F15" i="1"/>
  <c r="E15" i="1"/>
  <c r="D15" i="1"/>
  <c r="N4" i="16"/>
  <c r="L4" i="16"/>
  <c r="K4" i="16"/>
  <c r="H14" i="1"/>
  <c r="G14" i="1"/>
  <c r="F14" i="1"/>
  <c r="E14" i="1"/>
  <c r="D14" i="1"/>
  <c r="N4" i="15"/>
  <c r="L4" i="15"/>
  <c r="M4" i="15" s="1"/>
  <c r="O4" i="15" s="1"/>
  <c r="K4" i="15"/>
  <c r="H12" i="1"/>
  <c r="G12" i="1"/>
  <c r="F12" i="1"/>
  <c r="E12" i="1"/>
  <c r="D12" i="1"/>
  <c r="N4" i="14"/>
  <c r="L4" i="14"/>
  <c r="K4" i="14"/>
  <c r="H10" i="1"/>
  <c r="G10" i="1"/>
  <c r="F10" i="1"/>
  <c r="E10" i="1"/>
  <c r="D10" i="1"/>
  <c r="N4" i="13"/>
  <c r="L4" i="13"/>
  <c r="M4" i="13" s="1"/>
  <c r="O4" i="13" s="1"/>
  <c r="K4" i="13"/>
  <c r="H8" i="1"/>
  <c r="G8" i="1"/>
  <c r="F8" i="1"/>
  <c r="E8" i="1"/>
  <c r="D8" i="1"/>
  <c r="N4" i="12"/>
  <c r="L4" i="12"/>
  <c r="M4" i="12" s="1"/>
  <c r="O4" i="12" s="1"/>
  <c r="K4" i="12"/>
  <c r="N4" i="11"/>
  <c r="G50" i="1" s="1"/>
  <c r="L4" i="11"/>
  <c r="E50" i="1" s="1"/>
  <c r="K4" i="11"/>
  <c r="D50" i="1" s="1"/>
  <c r="N6" i="10"/>
  <c r="G41" i="1" s="1"/>
  <c r="L6" i="10"/>
  <c r="E41" i="1" s="1"/>
  <c r="K6" i="10"/>
  <c r="D41" i="1" s="1"/>
  <c r="N5" i="9"/>
  <c r="G28" i="1" s="1"/>
  <c r="L5" i="9"/>
  <c r="E28" i="1" s="1"/>
  <c r="K5" i="9"/>
  <c r="D28" i="1" s="1"/>
  <c r="N6" i="8"/>
  <c r="G26" i="1" s="1"/>
  <c r="L6" i="8"/>
  <c r="E26" i="1" s="1"/>
  <c r="K6" i="8"/>
  <c r="D26" i="1" s="1"/>
  <c r="N4" i="7"/>
  <c r="G30" i="1" s="1"/>
  <c r="L4" i="7"/>
  <c r="E30" i="1" s="1"/>
  <c r="K4" i="7"/>
  <c r="D30" i="1" s="1"/>
  <c r="N6" i="6"/>
  <c r="G7" i="1" s="1"/>
  <c r="L6" i="6"/>
  <c r="E7" i="1" s="1"/>
  <c r="K6" i="6"/>
  <c r="D7" i="1" s="1"/>
  <c r="N6" i="5"/>
  <c r="G6" i="1" s="1"/>
  <c r="L6" i="5"/>
  <c r="E6" i="1" s="1"/>
  <c r="K6" i="5"/>
  <c r="D6" i="1" s="1"/>
  <c r="N5" i="4"/>
  <c r="G19" i="1" s="1"/>
  <c r="L5" i="4"/>
  <c r="E19" i="1" s="1"/>
  <c r="K5" i="4"/>
  <c r="D19" i="1" s="1"/>
  <c r="N6" i="3"/>
  <c r="G11" i="1" s="1"/>
  <c r="L6" i="3"/>
  <c r="E11" i="1" s="1"/>
  <c r="K6" i="3"/>
  <c r="D11" i="1" s="1"/>
  <c r="M11" i="4" l="1"/>
  <c r="O11" i="4" s="1"/>
  <c r="M11" i="7"/>
  <c r="M5" i="25"/>
  <c r="K5" i="21"/>
  <c r="D39" i="1" s="1"/>
  <c r="L5" i="22"/>
  <c r="E38" i="1" s="1"/>
  <c r="L5" i="20"/>
  <c r="E37" i="1" s="1"/>
  <c r="M5" i="20"/>
  <c r="M4" i="26"/>
  <c r="O4" i="26" s="1"/>
  <c r="M5" i="24"/>
  <c r="M4" i="23"/>
  <c r="O4" i="23" s="1"/>
  <c r="M5" i="22"/>
  <c r="M4" i="19"/>
  <c r="O4" i="19" s="1"/>
  <c r="M4" i="18"/>
  <c r="O4" i="18" s="1"/>
  <c r="M4" i="17"/>
  <c r="O4" i="17" s="1"/>
  <c r="M4" i="16"/>
  <c r="O4" i="16" s="1"/>
  <c r="M4" i="14"/>
  <c r="O4" i="14" s="1"/>
  <c r="M4" i="11"/>
  <c r="M6" i="10"/>
  <c r="M5" i="9"/>
  <c r="M6" i="8"/>
  <c r="M4" i="7"/>
  <c r="M6" i="6"/>
  <c r="M6" i="5"/>
  <c r="M5" i="4"/>
  <c r="M6" i="3"/>
  <c r="O5" i="9" l="1"/>
  <c r="H28" i="1" s="1"/>
  <c r="F28" i="1"/>
  <c r="O11" i="7"/>
  <c r="H13" i="1" s="1"/>
  <c r="F13" i="1"/>
  <c r="O6" i="8"/>
  <c r="H26" i="1" s="1"/>
  <c r="F26" i="1"/>
  <c r="O6" i="3"/>
  <c r="H11" i="1" s="1"/>
  <c r="F11" i="1"/>
  <c r="O6" i="5"/>
  <c r="H6" i="1" s="1"/>
  <c r="F6" i="1"/>
  <c r="O6" i="6"/>
  <c r="H7" i="1" s="1"/>
  <c r="F7" i="1"/>
  <c r="O5" i="24"/>
  <c r="H49" i="1" s="1"/>
  <c r="F49" i="1"/>
  <c r="O5" i="25"/>
  <c r="H48" i="1" s="1"/>
  <c r="F48" i="1"/>
  <c r="M5" i="21"/>
  <c r="O5" i="21" s="1"/>
  <c r="H39" i="1" s="1"/>
  <c r="F39" i="1"/>
  <c r="O5" i="22"/>
  <c r="H38" i="1" s="1"/>
  <c r="F38" i="1"/>
  <c r="O5" i="20"/>
  <c r="H37" i="1" s="1"/>
  <c r="F37" i="1"/>
  <c r="O4" i="11"/>
  <c r="H50" i="1" s="1"/>
  <c r="F50" i="1"/>
  <c r="O6" i="10"/>
  <c r="H41" i="1" s="1"/>
  <c r="F41" i="1"/>
  <c r="O4" i="7"/>
  <c r="H30" i="1" s="1"/>
  <c r="F30" i="1"/>
  <c r="O5" i="4"/>
  <c r="H19" i="1" s="1"/>
  <c r="F19" i="1"/>
</calcChain>
</file>

<file path=xl/sharedStrings.xml><?xml version="1.0" encoding="utf-8"?>
<sst xmlns="http://schemas.openxmlformats.org/spreadsheetml/2006/main" count="659" uniqueCount="66">
  <si>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</si>
  <si>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</si>
  <si>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</si>
  <si>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</si>
  <si>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</si>
  <si>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</si>
  <si>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</si>
  <si>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</si>
  <si>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</si>
  <si>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</si>
  <si>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</si>
  <si>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</si>
  <si>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</si>
  <si>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</si>
  <si>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</si>
  <si>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</si>
  <si>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</si>
  <si>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</si>
  <si>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</si>
  <si>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Outlaw Heavy</t>
  </si>
  <si>
    <t># 0f Targets</t>
  </si>
  <si>
    <t>Back to Ranking</t>
  </si>
  <si>
    <t>Outlaw Hvy</t>
  </si>
  <si>
    <t>Unlimited</t>
  </si>
  <si>
    <t>Factory</t>
  </si>
  <si>
    <t>ABRA OUTLAW LITE RANKING 2023</t>
  </si>
  <si>
    <t>ABRA OUTLAW HEAVY RANKING 2023</t>
  </si>
  <si>
    <t>ABRA UNLIMITED RANKING 2023</t>
  </si>
  <si>
    <t>ABRA FACTORY RANKING 2023</t>
  </si>
  <si>
    <t>Virginia</t>
  </si>
  <si>
    <t>Mingo Harkness</t>
  </si>
  <si>
    <t>Brushy Mtn VA</t>
  </si>
  <si>
    <t>Ken Mix</t>
  </si>
  <si>
    <t>Gary Gallion</t>
  </si>
  <si>
    <t>Bruce Cameron</t>
  </si>
  <si>
    <t>Craig Bailey</t>
  </si>
  <si>
    <t>Outlaw Lt</t>
  </si>
  <si>
    <t>Judy Gallion</t>
  </si>
  <si>
    <t>Patrick Driscoll</t>
  </si>
  <si>
    <t>Leo Boerne</t>
  </si>
  <si>
    <t>Leo Bourne</t>
  </si>
  <si>
    <t>Mike Rorer</t>
  </si>
  <si>
    <t>Outlaw Lite</t>
  </si>
  <si>
    <t>Brushy Mtn,  VA</t>
  </si>
  <si>
    <t>Steve Pennington</t>
  </si>
  <si>
    <t xml:space="preserve">Outlaw Hvy </t>
  </si>
  <si>
    <t>Bristol, VA</t>
  </si>
  <si>
    <t>David Jennings</t>
  </si>
  <si>
    <t>Jay Boyd</t>
  </si>
  <si>
    <t>Claude Pennington</t>
  </si>
  <si>
    <t>Arthur Cole</t>
  </si>
  <si>
    <t>Bill Myers</t>
  </si>
  <si>
    <t>Roger Foshee</t>
  </si>
  <si>
    <t>Russ Peters</t>
  </si>
  <si>
    <t>Charles Miller</t>
  </si>
  <si>
    <t xml:space="preserve">Unlimited </t>
  </si>
  <si>
    <t>Matthew Tignor</t>
  </si>
  <si>
    <t>Tom Tignor</t>
  </si>
  <si>
    <t>Billy Miller</t>
  </si>
  <si>
    <t>Cody Dockery</t>
  </si>
  <si>
    <t xml:space="preserve">Factory </t>
  </si>
  <si>
    <t>Chuck Miller</t>
  </si>
  <si>
    <t>Danny Sissom</t>
  </si>
  <si>
    <t>Bristol,VA</t>
  </si>
  <si>
    <t>Brushy Mtn, VA</t>
  </si>
  <si>
    <t>Robert Tyree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</si>
</sst>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 Black"/>
      <family val="2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b/>
      <u/>
      <sz val="1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11" fillId="0" borderId="0"/>
    <xf numFmtId="0" fontId="14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0" fontId="3" fillId="0" borderId="0" xfId="1" applyFill="1"/>
    <xf numFmtId="0" fontId="1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 wrapText="1"/>
      <protection hidden="1"/>
    </xf>
    <xf numFmtId="2" fontId="6" fillId="0" borderId="1" xfId="0" applyNumberFormat="1" applyFont="1" applyBorder="1" applyAlignment="1" applyProtection="1">
      <alignment horizontal="center"/>
      <protection hidden="1"/>
    </xf>
    <xf numFmtId="1" fontId="6" fillId="0" borderId="1" xfId="0" applyNumberFormat="1" applyFont="1" applyBorder="1" applyAlignment="1" applyProtection="1">
      <alignment horizontal="center"/>
      <protection hidden="1"/>
    </xf>
    <xf numFmtId="2" fontId="6" fillId="0" borderId="1" xfId="0" applyNumberFormat="1" applyFont="1" applyBorder="1" applyAlignment="1" applyProtection="1">
      <alignment horizontal="center" wrapText="1"/>
      <protection hidden="1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1" fontId="15" fillId="4" borderId="1" xfId="3" applyNumberFormat="1" applyFont="1" applyFill="1" applyBorder="1" applyAlignment="1">
      <alignment horizontal="center"/>
    </xf>
  </cellXfs>
  <cellStyles count="4">
    <cellStyle name="Excel Built-in Normal" xfId="2" xr:uid="{38FD8B5C-C80C-4157-BF91-A4B42AE81132}"/>
    <cellStyle name="Hyperlink" xfId="1" builtinId="8"/>
    <cellStyle name="Normal" xfId="0" builtinId="0"/>
    <cellStyle name="Normal 2" xfId="3" xr:uid="{F43C452E-1337-4B62-A22C-BD9BD3C080AA}"/>
  </cellStyles>
  <dxfs count="125">
    <dxf>
      <font>
        <color rgb="FF9C0006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dimension ref="A1:H50"/>
  <sheetViews>
    <sheetView tabSelected="1" workbookViewId="0"/>
  </sheetViews>
  <sheetFormatPr defaultRowHeight="15" x14ac:dyDescent="0.25"/>
  <cols>
    <col min="1" max="1" width="9.140625" style="8"/>
    <col min="2" max="2" width="16.42578125" style="8" customWidth="1"/>
    <col min="3" max="3" width="23.28515625" style="23" customWidth="1"/>
    <col min="4" max="4" width="15.7109375" style="8" bestFit="1" customWidth="1"/>
    <col min="5" max="5" width="16.140625" style="8" bestFit="1" customWidth="1"/>
    <col min="6" max="6" width="9.140625" style="15"/>
    <col min="7" max="7" width="9.140625" style="8"/>
    <col min="8" max="8" width="16.28515625" style="15" bestFit="1" customWidth="1"/>
  </cols>
  <sheetData>
    <row r="1" spans="1:8" x14ac:dyDescent="0.25">
      <c r="A1" s="9"/>
      <c r="B1" s="9"/>
      <c r="C1" s="21"/>
      <c r="D1" s="9"/>
      <c r="E1" s="9"/>
      <c r="F1" s="14"/>
      <c r="G1" s="9"/>
      <c r="H1" s="14"/>
    </row>
    <row r="2" spans="1:8" ht="28.5" x14ac:dyDescent="0.45">
      <c r="A2" s="18"/>
      <c r="B2" s="9"/>
      <c r="C2" s="22" t="s">
        <v>26</v>
      </c>
      <c r="D2" s="9"/>
      <c r="E2" s="9"/>
      <c r="F2" s="14"/>
      <c r="G2" s="9"/>
      <c r="H2" s="14"/>
    </row>
    <row r="3" spans="1:8" ht="18.75" x14ac:dyDescent="0.3">
      <c r="A3" s="9"/>
      <c r="B3" s="9"/>
      <c r="C3" s="21"/>
      <c r="D3" s="13" t="s">
        <v>29</v>
      </c>
      <c r="E3" s="9"/>
      <c r="F3" s="14"/>
      <c r="G3" s="9"/>
      <c r="H3" s="14"/>
    </row>
    <row r="4" spans="1:8" x14ac:dyDescent="0.25">
      <c r="A4" s="9"/>
      <c r="B4" s="9"/>
      <c r="C4" s="21"/>
      <c r="D4" s="9"/>
      <c r="E4" s="9"/>
      <c r="F4" s="14"/>
      <c r="G4" s="9"/>
      <c r="H4" s="14"/>
    </row>
    <row r="5" spans="1:8" ht="18.75" x14ac:dyDescent="0.4">
      <c r="A5" s="10" t="s">
        <v>0</v>
      </c>
      <c r="B5" s="10" t="s">
        <v>1</v>
      </c>
      <c r="C5" s="19" t="s">
        <v>2</v>
      </c>
      <c r="D5" s="19" t="s">
        <v>20</v>
      </c>
      <c r="E5" s="19" t="s">
        <v>16</v>
      </c>
      <c r="F5" s="20" t="s">
        <v>17</v>
      </c>
      <c r="G5" s="19" t="s">
        <v>14</v>
      </c>
      <c r="H5" s="20" t="s">
        <v>18</v>
      </c>
    </row>
    <row r="6" spans="1:8" x14ac:dyDescent="0.25">
      <c r="A6" s="24">
        <v>1</v>
      </c>
      <c r="B6" s="24" t="s">
        <v>19</v>
      </c>
      <c r="C6" s="25" t="s">
        <v>33</v>
      </c>
      <c r="D6" s="26">
        <f>SUM('Gary Gallion'!K6)</f>
        <v>12</v>
      </c>
      <c r="E6" s="26">
        <f>SUM('Gary Gallion'!L6)</f>
        <v>2331</v>
      </c>
      <c r="F6" s="27">
        <f>SUM('Gary Gallion'!M6)</f>
        <v>194.25</v>
      </c>
      <c r="G6" s="26">
        <f>SUM('Gary Gallion'!N6)</f>
        <v>23</v>
      </c>
      <c r="H6" s="27">
        <f>SUM('Gary Gallion'!O6)</f>
        <v>217.25</v>
      </c>
    </row>
    <row r="7" spans="1:8" x14ac:dyDescent="0.25">
      <c r="A7" s="24">
        <v>2</v>
      </c>
      <c r="B7" s="24" t="s">
        <v>19</v>
      </c>
      <c r="C7" s="25" t="s">
        <v>34</v>
      </c>
      <c r="D7" s="26">
        <f>SUM('Bruce Cameron'!K6)</f>
        <v>12</v>
      </c>
      <c r="E7" s="26">
        <f>SUM('Bruce Cameron'!L6)</f>
        <v>2328.002</v>
      </c>
      <c r="F7" s="27">
        <f>SUM('Bruce Cameron'!M6)</f>
        <v>194.00016666666667</v>
      </c>
      <c r="G7" s="26">
        <f>SUM('Bruce Cameron'!N6)</f>
        <v>20</v>
      </c>
      <c r="H7" s="27">
        <f>SUM('Bruce Cameron'!O6)</f>
        <v>214.00016666666667</v>
      </c>
    </row>
    <row r="8" spans="1:8" x14ac:dyDescent="0.25">
      <c r="A8" s="24">
        <v>3</v>
      </c>
      <c r="B8" s="24" t="s">
        <v>19</v>
      </c>
      <c r="C8" s="25" t="s">
        <v>44</v>
      </c>
      <c r="D8" s="26">
        <f>SUM('Steve Pennington'!K4)</f>
        <v>3</v>
      </c>
      <c r="E8" s="26">
        <f>SUM('Steve Pennington'!L4)</f>
        <v>591</v>
      </c>
      <c r="F8" s="27">
        <f>SUM('Steve Pennington'!M4)</f>
        <v>197</v>
      </c>
      <c r="G8" s="26">
        <f>SUM('Steve Pennington'!N4)</f>
        <v>7</v>
      </c>
      <c r="H8" s="27">
        <f>SUM('Steve Pennington'!O4)</f>
        <v>204</v>
      </c>
    </row>
    <row r="9" spans="1:8" x14ac:dyDescent="0.25">
      <c r="A9" s="24">
        <v>4</v>
      </c>
      <c r="B9" s="24" t="s">
        <v>19</v>
      </c>
      <c r="C9" s="25" t="s">
        <v>62</v>
      </c>
      <c r="D9" s="26">
        <f>SUM('Danny Sissom'!K4)</f>
        <v>5</v>
      </c>
      <c r="E9" s="26">
        <f>SUM('Danny Sissom'!L4)</f>
        <v>975</v>
      </c>
      <c r="F9" s="27">
        <f>SUM('Danny Sissom'!M4)</f>
        <v>195</v>
      </c>
      <c r="G9" s="26">
        <f>SUM('Danny Sissom'!N4)</f>
        <v>9</v>
      </c>
      <c r="H9" s="27">
        <f>SUM('Danny Sissom'!O4)</f>
        <v>204</v>
      </c>
    </row>
    <row r="10" spans="1:8" x14ac:dyDescent="0.25">
      <c r="A10" s="24">
        <v>5</v>
      </c>
      <c r="B10" s="24" t="s">
        <v>19</v>
      </c>
      <c r="C10" s="25" t="s">
        <v>47</v>
      </c>
      <c r="D10" s="26">
        <f>SUM('David Jennings'!K4)</f>
        <v>3</v>
      </c>
      <c r="E10" s="26">
        <f>SUM('David Jennings'!L4)</f>
        <v>585</v>
      </c>
      <c r="F10" s="27">
        <f>SUM('David Jennings'!M4)</f>
        <v>195</v>
      </c>
      <c r="G10" s="26">
        <f>SUM('David Jennings'!N4)</f>
        <v>6</v>
      </c>
      <c r="H10" s="27">
        <f>SUM('David Jennings'!O4)</f>
        <v>201</v>
      </c>
    </row>
    <row r="11" spans="1:8" x14ac:dyDescent="0.25">
      <c r="A11" s="24">
        <v>6</v>
      </c>
      <c r="B11" s="24" t="s">
        <v>19</v>
      </c>
      <c r="C11" s="25" t="s">
        <v>30</v>
      </c>
      <c r="D11" s="26">
        <f>SUM('Mingo Harkness'!K6)</f>
        <v>12</v>
      </c>
      <c r="E11" s="26">
        <f>SUM('Mingo Harkness'!L6)</f>
        <v>2295.0010000000002</v>
      </c>
      <c r="F11" s="27">
        <f>SUM('Mingo Harkness'!M6)</f>
        <v>191.25008333333335</v>
      </c>
      <c r="G11" s="26">
        <f>SUM('Mingo Harkness'!N6)</f>
        <v>9</v>
      </c>
      <c r="H11" s="27">
        <f>SUM('Mingo Harkness'!O6)</f>
        <v>200.25008333333335</v>
      </c>
    </row>
    <row r="12" spans="1:8" x14ac:dyDescent="0.25">
      <c r="A12" s="24">
        <v>7</v>
      </c>
      <c r="B12" s="24" t="s">
        <v>19</v>
      </c>
      <c r="C12" s="25" t="s">
        <v>48</v>
      </c>
      <c r="D12" s="26">
        <f>SUM('Jay Boyd'!K4)</f>
        <v>3</v>
      </c>
      <c r="E12" s="26">
        <f>SUM('Jay Boyd'!L4)</f>
        <v>583</v>
      </c>
      <c r="F12" s="27">
        <f>SUM('Jay Boyd'!M4)</f>
        <v>194.33333333333334</v>
      </c>
      <c r="G12" s="26">
        <f>SUM('Jay Boyd'!N4)</f>
        <v>5</v>
      </c>
      <c r="H12" s="27">
        <f>SUM('Jay Boyd'!O4)</f>
        <v>199.33333333333334</v>
      </c>
    </row>
    <row r="13" spans="1:8" x14ac:dyDescent="0.25">
      <c r="A13" s="24">
        <v>8</v>
      </c>
      <c r="B13" s="24" t="s">
        <v>19</v>
      </c>
      <c r="C13" s="25" t="s">
        <v>35</v>
      </c>
      <c r="D13" s="26">
        <f>SUM('Craig Bailey'!K11)</f>
        <v>8</v>
      </c>
      <c r="E13" s="26">
        <f>SUM('Craig Bailey'!L11)</f>
        <v>1538</v>
      </c>
      <c r="F13" s="27">
        <f>SUM('Craig Bailey'!M11)</f>
        <v>192.25</v>
      </c>
      <c r="G13" s="26">
        <f>SUM('Craig Bailey'!N11)</f>
        <v>6</v>
      </c>
      <c r="H13" s="27">
        <f>SUM('Craig Bailey'!O11)</f>
        <v>198.25</v>
      </c>
    </row>
    <row r="14" spans="1:8" x14ac:dyDescent="0.25">
      <c r="A14" s="24">
        <v>9</v>
      </c>
      <c r="B14" s="24" t="s">
        <v>19</v>
      </c>
      <c r="C14" s="25" t="s">
        <v>49</v>
      </c>
      <c r="D14" s="26">
        <f>SUM('Claude Pennington'!K4)</f>
        <v>3</v>
      </c>
      <c r="E14" s="26">
        <f>SUM('Claude Pennington'!L4)</f>
        <v>578</v>
      </c>
      <c r="F14" s="27">
        <f>SUM('Claude Pennington'!M4)</f>
        <v>192.66666666666666</v>
      </c>
      <c r="G14" s="26">
        <f>SUM('Claude Pennington'!N4)</f>
        <v>2</v>
      </c>
      <c r="H14" s="27">
        <f>SUM('Claude Pennington'!O4)</f>
        <v>194.66666666666666</v>
      </c>
    </row>
    <row r="15" spans="1:8" x14ac:dyDescent="0.25">
      <c r="A15" s="24">
        <v>10</v>
      </c>
      <c r="B15" s="24" t="s">
        <v>19</v>
      </c>
      <c r="C15" s="25" t="s">
        <v>50</v>
      </c>
      <c r="D15" s="26">
        <f>SUM('Arthur Cole'!K4)</f>
        <v>3</v>
      </c>
      <c r="E15" s="26">
        <f>SUM('Arthur Cole'!L4)</f>
        <v>577</v>
      </c>
      <c r="F15" s="27">
        <f>SUM('Arthur Cole'!M4)</f>
        <v>192.33333333333334</v>
      </c>
      <c r="G15" s="26">
        <f>SUM('Arthur Cole'!N4)</f>
        <v>2</v>
      </c>
      <c r="H15" s="27">
        <f>SUM('Arthur Cole'!O4)</f>
        <v>194.33333333333334</v>
      </c>
    </row>
    <row r="16" spans="1:8" x14ac:dyDescent="0.25">
      <c r="A16" s="24">
        <v>11</v>
      </c>
      <c r="B16" s="24" t="s">
        <v>19</v>
      </c>
      <c r="C16" s="25" t="s">
        <v>51</v>
      </c>
      <c r="D16" s="26">
        <f>SUM('Bill Myers'!K4)</f>
        <v>3</v>
      </c>
      <c r="E16" s="26">
        <f>SUM('Bill Myers'!L4)</f>
        <v>576</v>
      </c>
      <c r="F16" s="27">
        <f>SUM('Bill Myers'!M4)</f>
        <v>192</v>
      </c>
      <c r="G16" s="26">
        <f>SUM('Bill Myers'!N4)</f>
        <v>2</v>
      </c>
      <c r="H16" s="27">
        <f>SUM('Bill Myers'!O4)</f>
        <v>194</v>
      </c>
    </row>
    <row r="17" spans="1:8" x14ac:dyDescent="0.25">
      <c r="A17" s="24">
        <v>12</v>
      </c>
      <c r="B17" s="24" t="s">
        <v>19</v>
      </c>
      <c r="C17" s="25" t="s">
        <v>52</v>
      </c>
      <c r="D17" s="26">
        <f>SUM('Roger Foshee'!K4)</f>
        <v>3</v>
      </c>
      <c r="E17" s="26">
        <f>SUM('Roger Foshee'!L4)</f>
        <v>574</v>
      </c>
      <c r="F17" s="27">
        <f>SUM('Roger Foshee'!M4)</f>
        <v>191.33333333333334</v>
      </c>
      <c r="G17" s="26">
        <f>SUM('Roger Foshee'!N4)</f>
        <v>2</v>
      </c>
      <c r="H17" s="27">
        <f>SUM('Roger Foshee'!O4)</f>
        <v>193.33333333333334</v>
      </c>
    </row>
    <row r="18" spans="1:8" x14ac:dyDescent="0.25">
      <c r="A18" s="24">
        <v>13</v>
      </c>
      <c r="B18" s="24" t="s">
        <v>19</v>
      </c>
      <c r="C18" s="25" t="s">
        <v>53</v>
      </c>
      <c r="D18" s="26">
        <f>SUM('Russ Peters'!K4)</f>
        <v>3</v>
      </c>
      <c r="E18" s="26">
        <f>SUM('Russ Peters'!L4)</f>
        <v>568</v>
      </c>
      <c r="F18" s="27">
        <f>SUM('Russ Peters'!M4)</f>
        <v>189.33333333333334</v>
      </c>
      <c r="G18" s="26">
        <f>SUM('Russ Peters'!N4)</f>
        <v>2</v>
      </c>
      <c r="H18" s="27">
        <f>SUM('Russ Peters'!O4)</f>
        <v>191.33333333333334</v>
      </c>
    </row>
    <row r="19" spans="1:8" x14ac:dyDescent="0.25">
      <c r="A19" s="24">
        <v>14</v>
      </c>
      <c r="B19" s="24" t="s">
        <v>19</v>
      </c>
      <c r="C19" s="25" t="s">
        <v>32</v>
      </c>
      <c r="D19" s="26">
        <f>SUM('Ken Mix'!K5)</f>
        <v>8</v>
      </c>
      <c r="E19" s="26">
        <f>SUM('Ken Mix'!L5)</f>
        <v>1347.001</v>
      </c>
      <c r="F19" s="27">
        <f>SUM('Ken Mix'!M5)</f>
        <v>168.375125</v>
      </c>
      <c r="G19" s="26">
        <f>SUM('Ken Mix'!N5)</f>
        <v>8</v>
      </c>
      <c r="H19" s="27">
        <f>SUM('Ken Mix'!O5)</f>
        <v>176.375125</v>
      </c>
    </row>
    <row r="21" spans="1:8" x14ac:dyDescent="0.25">
      <c r="A21" s="9"/>
      <c r="B21" s="9"/>
      <c r="C21" s="21"/>
      <c r="D21" s="9"/>
      <c r="E21" s="9"/>
      <c r="F21" s="14"/>
      <c r="G21" s="9"/>
      <c r="H21" s="14"/>
    </row>
    <row r="22" spans="1:8" ht="28.5" x14ac:dyDescent="0.45">
      <c r="A22" s="18"/>
      <c r="B22" s="9"/>
      <c r="C22" s="22" t="s">
        <v>25</v>
      </c>
      <c r="D22" s="9"/>
      <c r="E22" s="9"/>
      <c r="F22" s="14"/>
      <c r="G22" s="9"/>
      <c r="H22" s="14"/>
    </row>
    <row r="23" spans="1:8" ht="18.75" x14ac:dyDescent="0.3">
      <c r="A23" s="9"/>
      <c r="B23" s="9"/>
      <c r="C23" s="21"/>
      <c r="D23" s="13" t="s">
        <v>29</v>
      </c>
      <c r="E23" s="9"/>
      <c r="F23" s="14"/>
      <c r="G23" s="9"/>
      <c r="H23" s="14"/>
    </row>
    <row r="24" spans="1:8" x14ac:dyDescent="0.25">
      <c r="A24" s="9"/>
      <c r="B24" s="9"/>
      <c r="C24" s="21"/>
      <c r="D24" s="9"/>
      <c r="E24" s="9"/>
      <c r="F24" s="14"/>
      <c r="G24" s="9"/>
      <c r="H24" s="14"/>
    </row>
    <row r="25" spans="1:8" ht="18.75" x14ac:dyDescent="0.4">
      <c r="A25" s="10" t="s">
        <v>0</v>
      </c>
      <c r="B25" s="10" t="s">
        <v>1</v>
      </c>
      <c r="C25" s="19" t="s">
        <v>2</v>
      </c>
      <c r="D25" s="19" t="s">
        <v>20</v>
      </c>
      <c r="E25" s="19" t="s">
        <v>16</v>
      </c>
      <c r="F25" s="20" t="s">
        <v>17</v>
      </c>
      <c r="G25" s="19" t="s">
        <v>14</v>
      </c>
      <c r="H25" s="20" t="s">
        <v>18</v>
      </c>
    </row>
    <row r="26" spans="1:8" x14ac:dyDescent="0.25">
      <c r="A26" s="24">
        <v>1</v>
      </c>
      <c r="B26" s="24" t="s">
        <v>42</v>
      </c>
      <c r="C26" s="25" t="s">
        <v>37</v>
      </c>
      <c r="D26" s="26">
        <f>SUM('Judy Gallion'!K6)</f>
        <v>12</v>
      </c>
      <c r="E26" s="26">
        <f>SUM('Judy Gallion'!L6)</f>
        <v>2297</v>
      </c>
      <c r="F26" s="27">
        <f>SUM('Judy Gallion'!M6)</f>
        <v>191.41666666666666</v>
      </c>
      <c r="G26" s="26">
        <f>SUM('Judy Gallion'!N6)</f>
        <v>27</v>
      </c>
      <c r="H26" s="27">
        <f>SUM('Judy Gallion'!O6)</f>
        <v>218.41666666666666</v>
      </c>
    </row>
    <row r="27" spans="1:8" x14ac:dyDescent="0.25">
      <c r="A27" s="24">
        <v>2</v>
      </c>
      <c r="B27" s="24" t="s">
        <v>42</v>
      </c>
      <c r="C27" s="25" t="s">
        <v>65</v>
      </c>
      <c r="D27" s="26">
        <f>SUM('Robert Tyree'!K4)</f>
        <v>4</v>
      </c>
      <c r="E27" s="26">
        <f>SUM('Robert Tyree'!L4)</f>
        <v>760</v>
      </c>
      <c r="F27" s="27">
        <f>SUM('Robert Tyree'!M4)</f>
        <v>190</v>
      </c>
      <c r="G27" s="26">
        <f>SUM('Robert Tyree'!N4)</f>
        <v>8</v>
      </c>
      <c r="H27" s="27">
        <f>SUM('Robert Tyree'!O4)</f>
        <v>198</v>
      </c>
    </row>
    <row r="28" spans="1:8" x14ac:dyDescent="0.25">
      <c r="A28" s="24">
        <v>3</v>
      </c>
      <c r="B28" s="24" t="s">
        <v>42</v>
      </c>
      <c r="C28" s="25" t="s">
        <v>38</v>
      </c>
      <c r="D28" s="26">
        <f>SUM('Patrick Driscoll'!K5)</f>
        <v>8</v>
      </c>
      <c r="E28" s="26">
        <f>SUM('Patrick Driscoll'!L5)</f>
        <v>1444</v>
      </c>
      <c r="F28" s="27">
        <f>SUM('Patrick Driscoll'!M5)</f>
        <v>180.5</v>
      </c>
      <c r="G28" s="26">
        <f>SUM('Patrick Driscoll'!N5)</f>
        <v>6</v>
      </c>
      <c r="H28" s="27">
        <f>SUM('Patrick Driscoll'!O5)</f>
        <v>186.5</v>
      </c>
    </row>
    <row r="29" spans="1:8" x14ac:dyDescent="0.25">
      <c r="A29" s="24">
        <v>4</v>
      </c>
      <c r="B29" s="24" t="s">
        <v>42</v>
      </c>
      <c r="C29" s="25" t="s">
        <v>32</v>
      </c>
      <c r="D29" s="26">
        <f>SUM('Ken Mix'!K11)</f>
        <v>4</v>
      </c>
      <c r="E29" s="26">
        <f>SUM('Ken Mix'!L11)</f>
        <v>716</v>
      </c>
      <c r="F29" s="27">
        <f>SUM('Ken Mix'!M11)</f>
        <v>179</v>
      </c>
      <c r="G29" s="26">
        <f>SUM('Ken Mix'!N11)</f>
        <v>2</v>
      </c>
      <c r="H29" s="27">
        <f>SUM('Ken Mix'!O11)</f>
        <v>181</v>
      </c>
    </row>
    <row r="30" spans="1:8" x14ac:dyDescent="0.25">
      <c r="A30" s="24">
        <v>5</v>
      </c>
      <c r="B30" s="24" t="s">
        <v>42</v>
      </c>
      <c r="C30" s="25" t="s">
        <v>35</v>
      </c>
      <c r="D30" s="26">
        <f>SUM('Craig Bailey'!K4)</f>
        <v>4</v>
      </c>
      <c r="E30" s="26">
        <f>SUM('Craig Bailey'!L4)</f>
        <v>551</v>
      </c>
      <c r="F30" s="27">
        <f>SUM('Craig Bailey'!M4)</f>
        <v>137.75</v>
      </c>
      <c r="G30" s="26">
        <f>SUM('Craig Bailey'!N4)</f>
        <v>3</v>
      </c>
      <c r="H30" s="27">
        <f>SUM('Craig Bailey'!O4)</f>
        <v>140.75</v>
      </c>
    </row>
    <row r="32" spans="1:8" x14ac:dyDescent="0.25">
      <c r="A32" s="9"/>
      <c r="B32" s="9"/>
      <c r="C32" s="21"/>
      <c r="D32" s="9"/>
      <c r="E32" s="9"/>
      <c r="F32" s="14"/>
      <c r="G32" s="9"/>
      <c r="H32" s="14"/>
    </row>
    <row r="33" spans="1:8" ht="28.5" x14ac:dyDescent="0.45">
      <c r="A33" s="18"/>
      <c r="B33" s="9"/>
      <c r="C33" s="22" t="s">
        <v>27</v>
      </c>
      <c r="D33" s="9"/>
      <c r="E33" s="9"/>
      <c r="F33" s="14"/>
      <c r="G33" s="9"/>
      <c r="H33" s="14"/>
    </row>
    <row r="34" spans="1:8" ht="18.75" x14ac:dyDescent="0.3">
      <c r="A34" s="9"/>
      <c r="B34" s="9"/>
      <c r="C34" s="21"/>
      <c r="D34" s="13" t="s">
        <v>29</v>
      </c>
      <c r="E34" s="9"/>
      <c r="F34" s="14"/>
      <c r="G34" s="9"/>
      <c r="H34" s="14"/>
    </row>
    <row r="35" spans="1:8" x14ac:dyDescent="0.25">
      <c r="A35" s="9"/>
      <c r="B35" s="9"/>
      <c r="C35" s="21"/>
      <c r="D35" s="9"/>
      <c r="E35" s="9"/>
      <c r="F35" s="14"/>
      <c r="G35" s="9"/>
      <c r="H35" s="14"/>
    </row>
    <row r="36" spans="1:8" ht="18.75" x14ac:dyDescent="0.4">
      <c r="A36" s="10" t="s">
        <v>0</v>
      </c>
      <c r="B36" s="10" t="s">
        <v>1</v>
      </c>
      <c r="C36" s="19" t="s">
        <v>2</v>
      </c>
      <c r="D36" s="19" t="s">
        <v>20</v>
      </c>
      <c r="E36" s="19" t="s">
        <v>16</v>
      </c>
      <c r="F36" s="20" t="s">
        <v>17</v>
      </c>
      <c r="G36" s="19" t="s">
        <v>14</v>
      </c>
      <c r="H36" s="20" t="s">
        <v>18</v>
      </c>
    </row>
    <row r="37" spans="1:8" x14ac:dyDescent="0.25">
      <c r="A37" s="24">
        <v>1</v>
      </c>
      <c r="B37" s="24" t="s">
        <v>23</v>
      </c>
      <c r="C37" s="25" t="s">
        <v>54</v>
      </c>
      <c r="D37" s="26">
        <f>SUM('Charles Miller'!K5)</f>
        <v>8</v>
      </c>
      <c r="E37" s="26">
        <f>SUM('Charles Miller'!L5)</f>
        <v>1543</v>
      </c>
      <c r="F37" s="27">
        <f>SUM('Charles Miller'!M5)</f>
        <v>192.875</v>
      </c>
      <c r="G37" s="26">
        <f>SUM('Charles Miller'!N5)</f>
        <v>20</v>
      </c>
      <c r="H37" s="27">
        <f>SUM('Charles Miller'!O5)</f>
        <v>212.875</v>
      </c>
    </row>
    <row r="38" spans="1:8" x14ac:dyDescent="0.25">
      <c r="A38" s="24">
        <v>2</v>
      </c>
      <c r="B38" s="24" t="s">
        <v>23</v>
      </c>
      <c r="C38" s="25" t="s">
        <v>57</v>
      </c>
      <c r="D38" s="26">
        <f>SUM('Tom Tignor'!K5)</f>
        <v>8</v>
      </c>
      <c r="E38" s="26">
        <f>SUM('Tom Tignor'!L5)</f>
        <v>1523.001</v>
      </c>
      <c r="F38" s="27">
        <f>SUM('Tom Tignor'!M5)</f>
        <v>190.375125</v>
      </c>
      <c r="G38" s="26">
        <f>SUM('Tom Tignor'!N5)</f>
        <v>13</v>
      </c>
      <c r="H38" s="27">
        <f>SUM('Tom Tignor'!O5)</f>
        <v>203.375125</v>
      </c>
    </row>
    <row r="39" spans="1:8" x14ac:dyDescent="0.25">
      <c r="A39" s="24">
        <v>3</v>
      </c>
      <c r="B39" s="24" t="s">
        <v>23</v>
      </c>
      <c r="C39" s="25" t="s">
        <v>56</v>
      </c>
      <c r="D39" s="26">
        <f>SUM('Matthew Tignor'!K5)</f>
        <v>8</v>
      </c>
      <c r="E39" s="26">
        <f>SUM('Matthew Tignor'!L5)</f>
        <v>1520</v>
      </c>
      <c r="F39" s="27">
        <f>SUM('Matthew Tignor'!M5)</f>
        <v>190</v>
      </c>
      <c r="G39" s="26">
        <f>SUM('Matthew Tignor'!N5)</f>
        <v>7</v>
      </c>
      <c r="H39" s="27">
        <f>SUM('Matthew Tignor'!O5)</f>
        <v>197</v>
      </c>
    </row>
    <row r="40" spans="1:8" x14ac:dyDescent="0.25">
      <c r="A40" s="24">
        <v>4</v>
      </c>
      <c r="B40" s="24" t="s">
        <v>23</v>
      </c>
      <c r="C40" s="25" t="s">
        <v>58</v>
      </c>
      <c r="D40" s="26">
        <f>SUM('Billy Miller'!K4)</f>
        <v>3</v>
      </c>
      <c r="E40" s="26">
        <f>SUM('Billy Miller'!L4)</f>
        <v>556</v>
      </c>
      <c r="F40" s="27">
        <f>SUM('Billy Miller'!M4)</f>
        <v>185.33333333333334</v>
      </c>
      <c r="G40" s="26">
        <f>SUM('Billy Miller'!N4)</f>
        <v>2</v>
      </c>
      <c r="H40" s="27">
        <f>SUM('Billy Miller'!O4)</f>
        <v>187.33333333333334</v>
      </c>
    </row>
    <row r="41" spans="1:8" x14ac:dyDescent="0.25">
      <c r="A41" s="24">
        <v>5</v>
      </c>
      <c r="B41" s="24" t="s">
        <v>23</v>
      </c>
      <c r="C41" s="25" t="s">
        <v>39</v>
      </c>
      <c r="D41" s="26">
        <f>SUM('Leo Boerne'!K6)</f>
        <v>12</v>
      </c>
      <c r="E41" s="26">
        <f>SUM('Leo Boerne'!L6)</f>
        <v>2038</v>
      </c>
      <c r="F41" s="27">
        <f>SUM('Leo Boerne'!M6)</f>
        <v>169.83333333333334</v>
      </c>
      <c r="G41" s="26">
        <f>SUM('Leo Boerne'!N6)</f>
        <v>15</v>
      </c>
      <c r="H41" s="27">
        <f>SUM('Leo Boerne'!O6)</f>
        <v>184.83333333333334</v>
      </c>
    </row>
    <row r="43" spans="1:8" x14ac:dyDescent="0.25">
      <c r="A43" s="9"/>
      <c r="B43" s="9"/>
      <c r="C43" s="21"/>
      <c r="D43" s="9"/>
      <c r="E43" s="9"/>
      <c r="F43" s="14"/>
      <c r="G43" s="9"/>
      <c r="H43" s="14"/>
    </row>
    <row r="44" spans="1:8" ht="28.5" x14ac:dyDescent="0.45">
      <c r="A44" s="18"/>
      <c r="B44" s="9"/>
      <c r="C44" s="22" t="s">
        <v>28</v>
      </c>
      <c r="D44" s="9"/>
      <c r="E44" s="9"/>
      <c r="F44" s="14"/>
      <c r="G44" s="9"/>
      <c r="H44" s="14"/>
    </row>
    <row r="45" spans="1:8" ht="18.75" x14ac:dyDescent="0.3">
      <c r="A45" s="9"/>
      <c r="B45" s="9"/>
      <c r="C45" s="21"/>
      <c r="D45" s="13" t="s">
        <v>29</v>
      </c>
      <c r="E45" s="9"/>
      <c r="F45" s="14"/>
      <c r="G45" s="9"/>
      <c r="H45" s="14"/>
    </row>
    <row r="46" spans="1:8" x14ac:dyDescent="0.25">
      <c r="A46" s="9"/>
      <c r="B46" s="9"/>
      <c r="C46" s="21"/>
      <c r="D46" s="9"/>
      <c r="E46" s="9"/>
      <c r="F46" s="14"/>
      <c r="G46" s="9"/>
      <c r="H46" s="14"/>
    </row>
    <row r="47" spans="1:8" ht="18.75" x14ac:dyDescent="0.4">
      <c r="A47" s="10" t="s">
        <v>0</v>
      </c>
      <c r="B47" s="10" t="s">
        <v>1</v>
      </c>
      <c r="C47" s="19" t="s">
        <v>2</v>
      </c>
      <c r="D47" s="19" t="s">
        <v>20</v>
      </c>
      <c r="E47" s="19" t="s">
        <v>16</v>
      </c>
      <c r="F47" s="20" t="s">
        <v>17</v>
      </c>
      <c r="G47" s="19" t="s">
        <v>14</v>
      </c>
      <c r="H47" s="20" t="s">
        <v>18</v>
      </c>
    </row>
    <row r="48" spans="1:8" x14ac:dyDescent="0.25">
      <c r="A48" s="24">
        <v>1</v>
      </c>
      <c r="B48" s="24" t="s">
        <v>24</v>
      </c>
      <c r="C48" s="25" t="s">
        <v>61</v>
      </c>
      <c r="D48" s="26">
        <f>SUM('Chuck Miller'!K5)</f>
        <v>8</v>
      </c>
      <c r="E48" s="26">
        <f>SUM('Chuck Miller'!L5)</f>
        <v>1520</v>
      </c>
      <c r="F48" s="27">
        <f>SUM('Chuck Miller'!M5)</f>
        <v>190</v>
      </c>
      <c r="G48" s="26">
        <f>SUM('Chuck Miller'!N5)</f>
        <v>19</v>
      </c>
      <c r="H48" s="27">
        <f>SUM('Chuck Miller'!O5)</f>
        <v>209</v>
      </c>
    </row>
    <row r="49" spans="1:8" x14ac:dyDescent="0.25">
      <c r="A49" s="8">
        <v>2</v>
      </c>
      <c r="B49" s="24" t="s">
        <v>24</v>
      </c>
      <c r="C49" s="25" t="s">
        <v>59</v>
      </c>
      <c r="D49" s="26">
        <f>SUM('Cody Dockery'!K5)</f>
        <v>8</v>
      </c>
      <c r="E49" s="26">
        <f>SUM('Cody Dockery'!L5)</f>
        <v>1474.001</v>
      </c>
      <c r="F49" s="27">
        <f>SUM('Cody Dockery'!M5)</f>
        <v>184.250125</v>
      </c>
      <c r="G49" s="26">
        <f>SUM('Cody Dockery'!N5)</f>
        <v>15</v>
      </c>
      <c r="H49" s="27">
        <f>SUM('Cody Dockery'!O5)</f>
        <v>199.250125</v>
      </c>
    </row>
    <row r="50" spans="1:8" x14ac:dyDescent="0.25">
      <c r="A50" s="8">
        <v>3</v>
      </c>
      <c r="B50" s="24" t="s">
        <v>24</v>
      </c>
      <c r="C50" s="25" t="s">
        <v>41</v>
      </c>
      <c r="D50" s="26">
        <f>SUM('Mike Rorer'!K4)</f>
        <v>4</v>
      </c>
      <c r="E50" s="26">
        <f>SUM('Mike Rorer'!L4)</f>
        <v>478</v>
      </c>
      <c r="F50" s="27">
        <f>SUM('Mike Rorer'!M4)</f>
        <v>119.5</v>
      </c>
      <c r="G50" s="26">
        <f>SUM('Mike Rorer'!N4)</f>
        <v>5</v>
      </c>
      <c r="H50" s="27">
        <f>SUM('Mike Rorer'!O4)</f>
        <v>124.5</v>
      </c>
    </row>
  </sheetData>
  <sortState xmlns:xlrd2="http://schemas.microsoft.com/office/spreadsheetml/2017/richdata2" ref="C26:H30">
    <sortCondition descending="1" ref="H26:H30"/>
  </sortState>
  <hyperlinks>
    <hyperlink ref="C50" location="'Mike Rorer'!A1" display="Mike Rorer" xr:uid="{1C440D7D-29B7-4ACA-BFAF-D1EAB027EE68}"/>
    <hyperlink ref="C41" location="'Leo Boerne'!A1" display="Leo Boerne" xr:uid="{F605F717-8A65-48F3-9D67-7253FEB94B1A}"/>
    <hyperlink ref="C30" location="'Craig Bailey'!A1" display="Craig Bailey" xr:uid="{AF69F20A-AF9D-4A4E-A0F2-F2197A452C2C}"/>
    <hyperlink ref="C11" location="'Mingo Harkness'!A1" display="Mingo Harkness" xr:uid="{2F13B4CA-AEC0-4CDC-9E74-290BADDDB6BF}"/>
    <hyperlink ref="C19" location="'Ken Mix'!A1" display="Ken Mix" xr:uid="{80D26AAB-9DE0-48C0-9420-BD285D88DA42}"/>
    <hyperlink ref="C6" location="'Gary Gallion'!A1" display="Gary Gallion" xr:uid="{DB0371BD-6231-4173-B500-C41546CA32AF}"/>
    <hyperlink ref="C7" location="'Bruce Cameron'!A1" display="Bruce Cameron" xr:uid="{D54B14E1-D653-4008-B482-BF9639B3013F}"/>
    <hyperlink ref="C26" location="'Judy Gallion'!A1" display="Judy Gallion" xr:uid="{A2500422-FF73-4AE1-8D46-8F52A783E4D3}"/>
    <hyperlink ref="C28" location="'Patrick Driscoll'!A1" display="Patrick Drisoll" xr:uid="{2BAC636C-59AF-448D-83CE-904CC899D41E}"/>
    <hyperlink ref="C8" location="'Steve Pennington'!A1" display="Steve Pennington" xr:uid="{EC6846D0-A1D4-4345-8DB6-F21ECC8425EC}"/>
    <hyperlink ref="C10" location="'David Jennings'!A1" display="David Jennings" xr:uid="{6E194EE0-8EFC-450A-966F-72D2BCC5D1F9}"/>
    <hyperlink ref="C12" location="'Jay Boyd'!A1" display="Jay Boyd" xr:uid="{24B9F1EB-C8C8-4D9B-A84B-8E375443B5CC}"/>
    <hyperlink ref="C14" location="'Claude Pennington'!A1" display="Claude Pennington" xr:uid="{F9E91210-0788-4F52-965F-CF00155716FF}"/>
    <hyperlink ref="C15" location="'Arthur Cole'!A1" display="Arthur Cole" xr:uid="{93815FC8-8B83-4F1A-AA25-A889FBF55C54}"/>
    <hyperlink ref="C16" location="'Bill Myers'!A1" display="Bill Myers" xr:uid="{6C8AB6A4-584F-4684-8DCF-4607F86B1543}"/>
    <hyperlink ref="C17" location="'Roger Foshee'!A1" display="Roger Foshee" xr:uid="{7FCFED2B-9040-46AB-B3B4-A24CA9699022}"/>
    <hyperlink ref="C18" location="'Russ Peters'!A1" display="Russ Peters" xr:uid="{88F0A6C1-EADA-4D6C-9C75-D1E44F0F7DCA}"/>
    <hyperlink ref="C37" location="'Charles Miller'!A1" display="Charles Miller" xr:uid="{DB712B12-0574-44E4-BC34-FF0F48510DCB}"/>
    <hyperlink ref="C39" location="'Matthew Tignor'!A1" display="Matthew Tignor" xr:uid="{97DD6FF0-17BD-4AF0-9793-6B76F36C2F0D}"/>
    <hyperlink ref="C38" location="'Tom Tignor'!A1" display="Tom Tignor" xr:uid="{F7BE9F4F-6374-4302-8742-DD6CAA6F89C9}"/>
    <hyperlink ref="C40" location="'Billy Miller'!A1" display="Billy Miller" xr:uid="{161FF7A1-B7A3-40D3-909E-A4EF7A4706E3}"/>
    <hyperlink ref="C49" location="'Cody Dockery'!A1" display="Cody Dockery" xr:uid="{0655C9CF-B680-4551-A665-23B6A62A5FEA}"/>
    <hyperlink ref="C48" location="'Chuck Miller'!A1" display="Chuck Miller" xr:uid="{1330BC3D-02B3-42D8-B33D-F736C8D407F4}"/>
    <hyperlink ref="C9" location="'Danny Sissom'!A1" display="Danny Sissom" xr:uid="{61F88AC3-9180-48ED-B25C-9CEFA72C7355}"/>
    <hyperlink ref="C13" location="'Craig Bailey'!A1" display="Craig Bailey" xr:uid="{1AB6712C-DBF6-488A-A4EB-1630C1165B26}"/>
    <hyperlink ref="C29" location="'Ken Mix'!A1" display="Ken Mix" xr:uid="{D465DFB4-7D60-4BBB-9F8C-76B7EDD034D6}"/>
    <hyperlink ref="C27" location="'Robert Tyree'!A1" display="Robert Tyree" xr:uid="{E9946C99-4AF8-4C08-8BB9-AAE1546D92DB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5647-82B4-40EC-8B5E-C03D04721F1E}">
  <dimension ref="A1:Q11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36</v>
      </c>
      <c r="B2" s="28" t="s">
        <v>35</v>
      </c>
      <c r="C2" s="29">
        <v>45052</v>
      </c>
      <c r="D2" s="30" t="s">
        <v>43</v>
      </c>
      <c r="E2" s="31">
        <v>184</v>
      </c>
      <c r="F2" s="31">
        <v>181</v>
      </c>
      <c r="G2" s="31">
        <v>186</v>
      </c>
      <c r="H2" s="31">
        <v>0</v>
      </c>
      <c r="I2" s="31"/>
      <c r="J2" s="31"/>
      <c r="K2" s="32">
        <v>4</v>
      </c>
      <c r="L2" s="32">
        <v>551</v>
      </c>
      <c r="M2" s="33">
        <v>137.75</v>
      </c>
      <c r="N2" s="34">
        <v>3</v>
      </c>
      <c r="O2" s="35">
        <v>140.75</v>
      </c>
    </row>
    <row r="4" spans="1:17" x14ac:dyDescent="0.25">
      <c r="K4" s="7">
        <f>SUM(K2:K3)</f>
        <v>4</v>
      </c>
      <c r="L4" s="7">
        <f>SUM(L2:L3)</f>
        <v>551</v>
      </c>
      <c r="M4" s="12">
        <f>SUM(L4/K4)</f>
        <v>137.75</v>
      </c>
      <c r="N4" s="7">
        <f>SUM(N2:N3)</f>
        <v>3</v>
      </c>
      <c r="O4" s="12">
        <f>SUM(M4+N4)</f>
        <v>140.75</v>
      </c>
    </row>
    <row r="7" spans="1:17" ht="30" x14ac:dyDescent="0.25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 x14ac:dyDescent="0.25">
      <c r="A8" s="16" t="s">
        <v>22</v>
      </c>
      <c r="B8" s="41" t="s">
        <v>35</v>
      </c>
      <c r="C8" s="29">
        <v>45065</v>
      </c>
      <c r="D8" s="30" t="s">
        <v>64</v>
      </c>
      <c r="E8" s="40">
        <v>192</v>
      </c>
      <c r="F8" s="40">
        <v>194</v>
      </c>
      <c r="G8" s="40">
        <v>193</v>
      </c>
      <c r="H8" s="40">
        <v>192</v>
      </c>
      <c r="I8" s="31"/>
      <c r="J8" s="31"/>
      <c r="K8" s="32">
        <v>4</v>
      </c>
      <c r="L8" s="32">
        <v>771</v>
      </c>
      <c r="M8" s="33">
        <v>192.75</v>
      </c>
      <c r="N8" s="34">
        <v>4</v>
      </c>
      <c r="O8" s="35">
        <v>196.75</v>
      </c>
    </row>
    <row r="9" spans="1:17" x14ac:dyDescent="0.25">
      <c r="A9" s="16" t="s">
        <v>45</v>
      </c>
      <c r="B9" s="28" t="s">
        <v>35</v>
      </c>
      <c r="C9" s="29">
        <v>45080</v>
      </c>
      <c r="D9" s="30" t="s">
        <v>64</v>
      </c>
      <c r="E9" s="40">
        <v>190</v>
      </c>
      <c r="F9" s="40">
        <v>195</v>
      </c>
      <c r="G9" s="40">
        <v>194</v>
      </c>
      <c r="H9" s="40">
        <v>188</v>
      </c>
      <c r="I9" s="31"/>
      <c r="J9" s="31"/>
      <c r="K9" s="32">
        <v>4</v>
      </c>
      <c r="L9" s="32">
        <v>767</v>
      </c>
      <c r="M9" s="33">
        <v>191.75</v>
      </c>
      <c r="N9" s="34">
        <v>2</v>
      </c>
      <c r="O9" s="35">
        <v>193.75</v>
      </c>
    </row>
    <row r="11" spans="1:17" x14ac:dyDescent="0.25">
      <c r="K11" s="7">
        <f>SUM(K8:K10)</f>
        <v>8</v>
      </c>
      <c r="L11" s="7">
        <f>SUM(L8:L10)</f>
        <v>1538</v>
      </c>
      <c r="M11" s="12">
        <f>SUM(L11/K11)</f>
        <v>192.25</v>
      </c>
      <c r="N11" s="7">
        <f>SUM(N8:N10)</f>
        <v>6</v>
      </c>
      <c r="O11" s="12">
        <f>SUM(M11+N11)</f>
        <v>198.25</v>
      </c>
    </row>
  </sheetData>
  <protectedRanges>
    <protectedRange algorithmName="SHA-512" hashValue="ON39YdpmFHfN9f47KpiRvqrKx0V9+erV1CNkpWzYhW/Qyc6aT8rEyCrvauWSYGZK2ia3o7vd3akF07acHAFpOA==" saltValue="yVW9XmDwTqEnmpSGai0KYg==" spinCount="100000" sqref="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J2 B2" name="Range1_4_1"/>
    <protectedRange algorithmName="SHA-512" hashValue="ON39YdpmFHfN9f47KpiRvqrKx0V9+erV1CNkpWzYhW/Qyc6aT8rEyCrvauWSYGZK2ia3o7vd3akF07acHAFpOA==" saltValue="yVW9XmDwTqEnmpSGai0KYg==" spinCount="100000" sqref="I8:J8 B8" name="Range1_16"/>
    <protectedRange algorithmName="SHA-512" hashValue="ON39YdpmFHfN9f47KpiRvqrKx0V9+erV1CNkpWzYhW/Qyc6aT8rEyCrvauWSYGZK2ia3o7vd3akF07acHAFpOA==" saltValue="yVW9XmDwTqEnmpSGai0KYg==" spinCount="100000" sqref="E8:H8" name="Range1_3_6"/>
    <protectedRange algorithmName="SHA-512" hashValue="ON39YdpmFHfN9f47KpiRvqrKx0V9+erV1CNkpWzYhW/Qyc6aT8rEyCrvauWSYGZK2ia3o7vd3akF07acHAFpOA==" saltValue="yVW9XmDwTqEnmpSGai0KYg==" spinCount="100000" sqref="C8" name="Range1_20"/>
    <protectedRange algorithmName="SHA-512" hashValue="ON39YdpmFHfN9f47KpiRvqrKx0V9+erV1CNkpWzYhW/Qyc6aT8rEyCrvauWSYGZK2ia3o7vd3akF07acHAFpOA==" saltValue="yVW9XmDwTqEnmpSGai0KYg==" spinCount="100000" sqref="D8" name="Range1_1_11"/>
    <protectedRange algorithmName="SHA-512" hashValue="ON39YdpmFHfN9f47KpiRvqrKx0V9+erV1CNkpWzYhW/Qyc6aT8rEyCrvauWSYGZK2ia3o7vd3akF07acHAFpOA==" saltValue="yVW9XmDwTqEnmpSGai0KYg==" spinCount="100000" sqref="D9" name="Range1_1_11_1"/>
    <protectedRange algorithmName="SHA-512" hashValue="ON39YdpmFHfN9f47KpiRvqrKx0V9+erV1CNkpWzYhW/Qyc6aT8rEyCrvauWSYGZK2ia3o7vd3akF07acHAFpOA==" saltValue="yVW9XmDwTqEnmpSGai0KYg==" spinCount="100000" sqref="E9:J9" name="Range1_3_10"/>
    <protectedRange algorithmName="SHA-512" hashValue="ON39YdpmFHfN9f47KpiRvqrKx0V9+erV1CNkpWzYhW/Qyc6aT8rEyCrvauWSYGZK2ia3o7vd3akF07acHAFpOA==" saltValue="yVW9XmDwTqEnmpSGai0KYg==" spinCount="100000" sqref="C9" name="Range1_28"/>
    <protectedRange algorithmName="SHA-512" hashValue="ON39YdpmFHfN9f47KpiRvqrKx0V9+erV1CNkpWzYhW/Qyc6aT8rEyCrvauWSYGZK2ia3o7vd3akF07acHAFpOA==" saltValue="yVW9XmDwTqEnmpSGai0KYg==" spinCount="100000" sqref="B9" name="Range1_31"/>
  </protectedRanges>
  <conditionalFormatting sqref="J2">
    <cfRule type="top10" dxfId="98" priority="12" rank="1"/>
  </conditionalFormatting>
  <conditionalFormatting sqref="I2">
    <cfRule type="top10" dxfId="97" priority="13" rank="1"/>
  </conditionalFormatting>
  <conditionalFormatting sqref="H2">
    <cfRule type="top10" dxfId="96" priority="14" rank="1"/>
  </conditionalFormatting>
  <conditionalFormatting sqref="G2">
    <cfRule type="top10" dxfId="95" priority="15" rank="1"/>
  </conditionalFormatting>
  <conditionalFormatting sqref="F2">
    <cfRule type="top10" dxfId="94" priority="16" rank="1"/>
  </conditionalFormatting>
  <conditionalFormatting sqref="E2">
    <cfRule type="top10" dxfId="93" priority="17" rank="1"/>
  </conditionalFormatting>
  <conditionalFormatting sqref="I8">
    <cfRule type="top10" dxfId="92" priority="4" rank="1"/>
  </conditionalFormatting>
  <conditionalFormatting sqref="J8">
    <cfRule type="top10" dxfId="91" priority="5" rank="1"/>
  </conditionalFormatting>
  <conditionalFormatting sqref="I9:J9">
    <cfRule type="cellIs" dxfId="90" priority="1" operator="greaterThanOrEqual">
      <formula>200</formula>
    </cfRule>
  </conditionalFormatting>
  <conditionalFormatting sqref="J9">
    <cfRule type="top10" dxfId="89" priority="2" rank="1"/>
  </conditionalFormatting>
  <conditionalFormatting sqref="I9">
    <cfRule type="top10" dxfId="88" priority="3" rank="1"/>
  </conditionalFormatting>
  <hyperlinks>
    <hyperlink ref="Q1" location="'Virginia Adult Rankings 2023'!A1" display="Back to Ranking" xr:uid="{931F632C-DF93-4DFF-8146-8E344AEB63A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BFF11B-97FB-4F44-BEB8-A47564704F7E}">
          <x14:formula1>
            <xm:f>'C:\Users\abra2\Desktop\ABRA Files and More\AUTO BENCH REST ASSOCIATION FILE\ABRA 2019\Georgia\[Georgia Results 01 19 20.xlsm]DATA SHEET'!#REF!</xm:f>
          </x14:formula1>
          <xm:sqref>B1 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E1AD-56DF-4143-AE8D-98864058DD2C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45</v>
      </c>
      <c r="B2" s="28" t="s">
        <v>62</v>
      </c>
      <c r="C2" s="29">
        <v>45059</v>
      </c>
      <c r="D2" s="30" t="s">
        <v>63</v>
      </c>
      <c r="E2" s="37">
        <v>194</v>
      </c>
      <c r="F2" s="31">
        <v>196</v>
      </c>
      <c r="G2" s="31">
        <v>194</v>
      </c>
      <c r="H2" s="31">
        <v>199</v>
      </c>
      <c r="I2" s="31">
        <v>192</v>
      </c>
      <c r="J2" s="31"/>
      <c r="K2" s="32">
        <v>5</v>
      </c>
      <c r="L2" s="32">
        <v>975</v>
      </c>
      <c r="M2" s="33">
        <v>195</v>
      </c>
      <c r="N2" s="34">
        <v>9</v>
      </c>
      <c r="O2" s="35">
        <v>204</v>
      </c>
    </row>
    <row r="4" spans="1:17" x14ac:dyDescent="0.25">
      <c r="K4" s="7">
        <f>SUM(K2:K3)</f>
        <v>5</v>
      </c>
      <c r="L4" s="7">
        <f>SUM(L2:L3)</f>
        <v>975</v>
      </c>
      <c r="M4" s="12">
        <f>SUM(L4/K4)</f>
        <v>195</v>
      </c>
      <c r="N4" s="7">
        <f>SUM(N2:N3)</f>
        <v>9</v>
      </c>
      <c r="O4" s="12">
        <f>SUM(M4+N4)</f>
        <v>204</v>
      </c>
    </row>
  </sheetData>
  <protectedRanges>
    <protectedRange algorithmName="SHA-512" hashValue="ON39YdpmFHfN9f47KpiRvqrKx0V9+erV1CNkpWzYhW/Qyc6aT8rEyCrvauWSYGZK2ia3o7vd3akF07acHAFpOA==" saltValue="yVW9XmDwTqEnmpSGai0KYg==" spinCount="100000" sqref="I2:J2 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H2" name="Range1_3"/>
  </protectedRanges>
  <conditionalFormatting sqref="G2:J2">
    <cfRule type="top10" dxfId="87" priority="6" rank="1"/>
  </conditionalFormatting>
  <conditionalFormatting sqref="H2">
    <cfRule type="top10" dxfId="86" priority="5" rank="1"/>
  </conditionalFormatting>
  <conditionalFormatting sqref="I2">
    <cfRule type="top10" dxfId="85" priority="3" rank="1"/>
  </conditionalFormatting>
  <conditionalFormatting sqref="J2">
    <cfRule type="top10" dxfId="84" priority="4" rank="1"/>
  </conditionalFormatting>
  <conditionalFormatting sqref="E2:F2">
    <cfRule type="top10" dxfId="83" priority="2" rank="1"/>
  </conditionalFormatting>
  <conditionalFormatting sqref="E2:F2">
    <cfRule type="top10" dxfId="82" priority="1" rank="1"/>
  </conditionalFormatting>
  <hyperlinks>
    <hyperlink ref="Q1" location="'Virginia Adult Rankings 2023'!A1" display="Back to Ranking" xr:uid="{651FA063-B5B6-4261-BE60-6E3DB47C94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4F6B17-FEDD-47EC-A5B8-3BB325D0215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6009-0650-4B51-A654-5071F96D69BC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45</v>
      </c>
      <c r="B2" s="28" t="s">
        <v>47</v>
      </c>
      <c r="C2" s="29">
        <v>45055</v>
      </c>
      <c r="D2" s="30" t="s">
        <v>46</v>
      </c>
      <c r="E2" s="37">
        <v>195</v>
      </c>
      <c r="F2" s="31">
        <v>195</v>
      </c>
      <c r="G2" s="31">
        <v>195</v>
      </c>
      <c r="H2" s="31"/>
      <c r="I2" s="31"/>
      <c r="J2" s="31"/>
      <c r="K2" s="32">
        <v>3</v>
      </c>
      <c r="L2" s="32">
        <v>585</v>
      </c>
      <c r="M2" s="33">
        <v>195</v>
      </c>
      <c r="N2" s="34">
        <v>6</v>
      </c>
      <c r="O2" s="35">
        <v>201</v>
      </c>
    </row>
    <row r="4" spans="1:17" x14ac:dyDescent="0.25">
      <c r="K4" s="7">
        <f>SUM(K2:K3)</f>
        <v>3</v>
      </c>
      <c r="L4" s="7">
        <f>SUM(L2:L3)</f>
        <v>585</v>
      </c>
      <c r="M4" s="12">
        <f>SUM(L4/K4)</f>
        <v>195</v>
      </c>
      <c r="N4" s="7">
        <f>SUM(N2:N3)</f>
        <v>6</v>
      </c>
      <c r="O4" s="12">
        <f>SUM(M4+N4)</f>
        <v>201</v>
      </c>
    </row>
  </sheetData>
  <hyperlinks>
    <hyperlink ref="Q1" location="'Virginia Adult Rankings 2023'!A1" display="Back to Ranking" xr:uid="{7E77C589-3498-4852-85B6-9DA5856E2DA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20390E-959D-4539-B9C2-E901DE5DE38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33BB-BC86-46D9-8F88-9CBB7570596C}">
  <dimension ref="A1:Q6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22</v>
      </c>
      <c r="B2" s="28" t="s">
        <v>33</v>
      </c>
      <c r="C2" s="29">
        <v>45052</v>
      </c>
      <c r="D2" s="30" t="s">
        <v>31</v>
      </c>
      <c r="E2" s="31">
        <v>197</v>
      </c>
      <c r="F2" s="31">
        <v>194</v>
      </c>
      <c r="G2" s="31">
        <v>197</v>
      </c>
      <c r="H2" s="31">
        <v>190</v>
      </c>
      <c r="I2" s="31"/>
      <c r="J2" s="31"/>
      <c r="K2" s="32">
        <v>4</v>
      </c>
      <c r="L2" s="32">
        <v>778</v>
      </c>
      <c r="M2" s="33">
        <v>194.5</v>
      </c>
      <c r="N2" s="34">
        <v>9</v>
      </c>
      <c r="O2" s="35">
        <v>203.5</v>
      </c>
    </row>
    <row r="3" spans="1:17" x14ac:dyDescent="0.25">
      <c r="A3" s="16" t="s">
        <v>22</v>
      </c>
      <c r="B3" s="28" t="s">
        <v>33</v>
      </c>
      <c r="C3" s="29">
        <v>45065</v>
      </c>
      <c r="D3" s="30" t="s">
        <v>64</v>
      </c>
      <c r="E3" s="40">
        <v>193</v>
      </c>
      <c r="F3" s="40">
        <v>192</v>
      </c>
      <c r="G3" s="40">
        <v>191</v>
      </c>
      <c r="H3" s="40">
        <v>191</v>
      </c>
      <c r="I3" s="31"/>
      <c r="J3" s="31"/>
      <c r="K3" s="32">
        <v>4</v>
      </c>
      <c r="L3" s="32">
        <v>767</v>
      </c>
      <c r="M3" s="33">
        <v>191.75</v>
      </c>
      <c r="N3" s="34">
        <v>3</v>
      </c>
      <c r="O3" s="35">
        <v>194.75</v>
      </c>
    </row>
    <row r="4" spans="1:17" x14ac:dyDescent="0.25">
      <c r="A4" s="16" t="s">
        <v>45</v>
      </c>
      <c r="B4" s="28" t="s">
        <v>33</v>
      </c>
      <c r="C4" s="29">
        <v>45080</v>
      </c>
      <c r="D4" s="30" t="s">
        <v>64</v>
      </c>
      <c r="E4" s="31">
        <v>198</v>
      </c>
      <c r="F4" s="40">
        <v>196</v>
      </c>
      <c r="G4" s="38">
        <v>195</v>
      </c>
      <c r="H4" s="31">
        <v>197</v>
      </c>
      <c r="I4" s="31"/>
      <c r="J4" s="31"/>
      <c r="K4" s="32">
        <v>4</v>
      </c>
      <c r="L4" s="32">
        <v>786</v>
      </c>
      <c r="M4" s="33">
        <v>196.5</v>
      </c>
      <c r="N4" s="34">
        <v>11</v>
      </c>
      <c r="O4" s="35">
        <v>207.5</v>
      </c>
    </row>
    <row r="6" spans="1:17" x14ac:dyDescent="0.25">
      <c r="K6" s="7">
        <f>SUM(K2:K5)</f>
        <v>12</v>
      </c>
      <c r="L6" s="7">
        <f>SUM(L2:L5)</f>
        <v>2331</v>
      </c>
      <c r="M6" s="12">
        <f>SUM(L6/K6)</f>
        <v>194.25</v>
      </c>
      <c r="N6" s="7">
        <f>SUM(N2:N5)</f>
        <v>23</v>
      </c>
      <c r="O6" s="12">
        <f>SUM(M6+N6)</f>
        <v>217.25</v>
      </c>
    </row>
  </sheetData>
  <protectedRanges>
    <protectedRange algorithmName="SHA-512" hashValue="ON39YdpmFHfN9f47KpiRvqrKx0V9+erV1CNkpWzYhW/Qyc6aT8rEyCrvauWSYGZK2ia3o7vd3akF07acHAFpOA==" saltValue="yVW9XmDwTqEnmpSGai0KYg==" spinCount="100000" sqref="I2:J2 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H2" name="Range1_3_1"/>
    <protectedRange algorithmName="SHA-512" hashValue="ON39YdpmFHfN9f47KpiRvqrKx0V9+erV1CNkpWzYhW/Qyc6aT8rEyCrvauWSYGZK2ia3o7vd3akF07acHAFpOA==" saltValue="yVW9XmDwTqEnmpSGai0KYg==" spinCount="100000" sqref="I3:J3 B3" name="Range1_17"/>
    <protectedRange algorithmName="SHA-512" hashValue="ON39YdpmFHfN9f47KpiRvqrKx0V9+erV1CNkpWzYhW/Qyc6aT8rEyCrvauWSYGZK2ia3o7vd3akF07acHAFpOA==" saltValue="yVW9XmDwTqEnmpSGai0KYg==" spinCount="100000" sqref="E3:H3" name="Range1_3_7"/>
    <protectedRange algorithmName="SHA-512" hashValue="ON39YdpmFHfN9f47KpiRvqrKx0V9+erV1CNkpWzYhW/Qyc6aT8rEyCrvauWSYGZK2ia3o7vd3akF07acHAFpOA==" saltValue="yVW9XmDwTqEnmpSGai0KYg==" spinCount="100000" sqref="C3" name="Range1_20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D4" name="Range1_1_11_1"/>
    <protectedRange algorithmName="SHA-512" hashValue="ON39YdpmFHfN9f47KpiRvqrKx0V9+erV1CNkpWzYhW/Qyc6aT8rEyCrvauWSYGZK2ia3o7vd3akF07acHAFpOA==" saltValue="yVW9XmDwTqEnmpSGai0KYg==" spinCount="100000" sqref="I4:J4 B4:C4" name="Range1_28"/>
    <protectedRange algorithmName="SHA-512" hashValue="ON39YdpmFHfN9f47KpiRvqrKx0V9+erV1CNkpWzYhW/Qyc6aT8rEyCrvauWSYGZK2ia3o7vd3akF07acHAFpOA==" saltValue="yVW9XmDwTqEnmpSGai0KYg==" spinCount="100000" sqref="E4:H4" name="Range1_3_12"/>
  </protectedRanges>
  <conditionalFormatting sqref="F2">
    <cfRule type="top10" dxfId="81" priority="11" rank="1"/>
  </conditionalFormatting>
  <conditionalFormatting sqref="G2">
    <cfRule type="top10" dxfId="80" priority="10" rank="1"/>
  </conditionalFormatting>
  <conditionalFormatting sqref="H2">
    <cfRule type="top10" dxfId="79" priority="9" rank="1"/>
  </conditionalFormatting>
  <conditionalFormatting sqref="I2">
    <cfRule type="top10" dxfId="78" priority="7" rank="1"/>
  </conditionalFormatting>
  <conditionalFormatting sqref="J2">
    <cfRule type="top10" dxfId="77" priority="8" rank="1"/>
  </conditionalFormatting>
  <conditionalFormatting sqref="E2">
    <cfRule type="top10" dxfId="76" priority="12" rank="1"/>
  </conditionalFormatting>
  <conditionalFormatting sqref="I3">
    <cfRule type="top10" dxfId="75" priority="5" rank="1"/>
  </conditionalFormatting>
  <conditionalFormatting sqref="J3">
    <cfRule type="top10" dxfId="74" priority="6" rank="1"/>
  </conditionalFormatting>
  <conditionalFormatting sqref="H4">
    <cfRule type="top10" dxfId="73" priority="3" rank="1"/>
  </conditionalFormatting>
  <conditionalFormatting sqref="I4">
    <cfRule type="top10" dxfId="72" priority="1" rank="1"/>
  </conditionalFormatting>
  <conditionalFormatting sqref="J4">
    <cfRule type="top10" dxfId="71" priority="2" rank="1"/>
  </conditionalFormatting>
  <conditionalFormatting sqref="E4">
    <cfRule type="top10" dxfId="70" priority="4" rank="1"/>
  </conditionalFormatting>
  <hyperlinks>
    <hyperlink ref="Q1" location="'Virginia Adult Rankings 2023'!A1" display="Back to Ranking" xr:uid="{8EC5DA91-B641-4E86-BEF1-E6A4FE89EEA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489681-6F70-4343-A3A2-3362485CF11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CC00-0463-4E79-B818-6C0EEBA966F1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45</v>
      </c>
      <c r="B2" s="28" t="s">
        <v>48</v>
      </c>
      <c r="C2" s="29">
        <v>45055</v>
      </c>
      <c r="D2" s="30" t="s">
        <v>46</v>
      </c>
      <c r="E2" s="31">
        <v>191</v>
      </c>
      <c r="F2" s="37">
        <v>198</v>
      </c>
      <c r="G2" s="31">
        <v>194</v>
      </c>
      <c r="H2" s="31"/>
      <c r="I2" s="31"/>
      <c r="J2" s="31"/>
      <c r="K2" s="32">
        <v>3</v>
      </c>
      <c r="L2" s="32">
        <v>583</v>
      </c>
      <c r="M2" s="33">
        <v>194.33333333333334</v>
      </c>
      <c r="N2" s="34">
        <v>5</v>
      </c>
      <c r="O2" s="35">
        <v>199.33333333333334</v>
      </c>
    </row>
    <row r="4" spans="1:17" x14ac:dyDescent="0.25">
      <c r="K4" s="7">
        <f>SUM(K2:K3)</f>
        <v>3</v>
      </c>
      <c r="L4" s="7">
        <f>SUM(L2:L3)</f>
        <v>583</v>
      </c>
      <c r="M4" s="12">
        <f>SUM(L4/K4)</f>
        <v>194.33333333333334</v>
      </c>
      <c r="N4" s="7">
        <f>SUM(N2:N3)</f>
        <v>5</v>
      </c>
      <c r="O4" s="12">
        <f>SUM(M4+N4)</f>
        <v>199.33333333333334</v>
      </c>
    </row>
  </sheetData>
  <hyperlinks>
    <hyperlink ref="Q1" location="'Virginia Adult Rankings 2023'!A1" display="Back to Ranking" xr:uid="{4163B115-0F95-4D39-AAB3-30E1ABAF2DE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BF66C6-8DD8-42AF-B087-F32F67D8A53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9C6C8-8970-432A-99E8-0EF012786030}">
  <dimension ref="A1:Q6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36</v>
      </c>
      <c r="B2" s="28" t="s">
        <v>37</v>
      </c>
      <c r="C2" s="29">
        <v>45052</v>
      </c>
      <c r="D2" s="30" t="s">
        <v>31</v>
      </c>
      <c r="E2" s="31">
        <v>190</v>
      </c>
      <c r="F2" s="31">
        <v>190</v>
      </c>
      <c r="G2" s="31">
        <v>193</v>
      </c>
      <c r="H2" s="31">
        <v>194</v>
      </c>
      <c r="I2" s="31"/>
      <c r="J2" s="31"/>
      <c r="K2" s="32">
        <v>4</v>
      </c>
      <c r="L2" s="32">
        <v>767</v>
      </c>
      <c r="M2" s="33">
        <v>191.75</v>
      </c>
      <c r="N2" s="34">
        <v>13</v>
      </c>
      <c r="O2" s="35">
        <v>204.75</v>
      </c>
    </row>
    <row r="3" spans="1:17" x14ac:dyDescent="0.25">
      <c r="A3" s="16" t="s">
        <v>36</v>
      </c>
      <c r="B3" s="28" t="s">
        <v>37</v>
      </c>
      <c r="C3" s="29">
        <v>45065</v>
      </c>
      <c r="D3" s="30" t="s">
        <v>64</v>
      </c>
      <c r="E3" s="31">
        <v>185</v>
      </c>
      <c r="F3" s="31">
        <v>190</v>
      </c>
      <c r="G3" s="31">
        <v>191</v>
      </c>
      <c r="H3" s="31">
        <v>192</v>
      </c>
      <c r="I3" s="31"/>
      <c r="J3" s="31"/>
      <c r="K3" s="32">
        <v>4</v>
      </c>
      <c r="L3" s="32">
        <v>758</v>
      </c>
      <c r="M3" s="33">
        <v>189.5</v>
      </c>
      <c r="N3" s="34">
        <v>5</v>
      </c>
      <c r="O3" s="35">
        <v>194.5</v>
      </c>
    </row>
    <row r="4" spans="1:17" x14ac:dyDescent="0.25">
      <c r="A4" s="16" t="s">
        <v>36</v>
      </c>
      <c r="B4" s="28" t="s">
        <v>37</v>
      </c>
      <c r="C4" s="29">
        <v>45080</v>
      </c>
      <c r="D4" s="30" t="s">
        <v>64</v>
      </c>
      <c r="E4" s="40">
        <v>194</v>
      </c>
      <c r="F4" s="40">
        <v>188</v>
      </c>
      <c r="G4" s="38">
        <v>196</v>
      </c>
      <c r="H4" s="38">
        <v>194</v>
      </c>
      <c r="I4" s="31"/>
      <c r="J4" s="31"/>
      <c r="K4" s="32">
        <v>4</v>
      </c>
      <c r="L4" s="32">
        <v>772</v>
      </c>
      <c r="M4" s="33">
        <v>193</v>
      </c>
      <c r="N4" s="34">
        <v>9</v>
      </c>
      <c r="O4" s="35">
        <v>202</v>
      </c>
    </row>
    <row r="6" spans="1:17" x14ac:dyDescent="0.25">
      <c r="K6" s="7">
        <f>SUM(K2:K5)</f>
        <v>12</v>
      </c>
      <c r="L6" s="7">
        <f>SUM(L2:L5)</f>
        <v>2297</v>
      </c>
      <c r="M6" s="12">
        <f>SUM(L6/K6)</f>
        <v>191.41666666666666</v>
      </c>
      <c r="N6" s="7">
        <f>SUM(N2:N5)</f>
        <v>27</v>
      </c>
      <c r="O6" s="12">
        <f>SUM(M6+N6)</f>
        <v>218.41666666666666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C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E2:J2 B2" name="Range1_4"/>
    <protectedRange algorithmName="SHA-512" hashValue="ON39YdpmFHfN9f47KpiRvqrKx0V9+erV1CNkpWzYhW/Qyc6aT8rEyCrvauWSYGZK2ia3o7vd3akF07acHAFpOA==" saltValue="yVW9XmDwTqEnmpSGai0KYg==" spinCount="100000" sqref="C3" name="Range1_20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E3:J3 B3" name="Range1_21"/>
    <protectedRange algorithmName="SHA-512" hashValue="ON39YdpmFHfN9f47KpiRvqrKx0V9+erV1CNkpWzYhW/Qyc6aT8rEyCrvauWSYGZK2ia3o7vd3akF07acHAFpOA==" saltValue="yVW9XmDwTqEnmpSGai0KYg==" spinCount="100000" sqref="D4" name="Range1_1_11_1"/>
    <protectedRange algorithmName="SHA-512" hashValue="ON39YdpmFHfN9f47KpiRvqrKx0V9+erV1CNkpWzYhW/Qyc6aT8rEyCrvauWSYGZK2ia3o7vd3akF07acHAFpOA==" saltValue="yVW9XmDwTqEnmpSGai0KYg==" spinCount="100000" sqref="C4" name="Range1_28"/>
    <protectedRange algorithmName="SHA-512" hashValue="ON39YdpmFHfN9f47KpiRvqrKx0V9+erV1CNkpWzYhW/Qyc6aT8rEyCrvauWSYGZK2ia3o7vd3akF07acHAFpOA==" saltValue="yVW9XmDwTqEnmpSGai0KYg==" spinCount="100000" sqref="B4" name="Range1_32"/>
    <protectedRange algorithmName="SHA-512" hashValue="ON39YdpmFHfN9f47KpiRvqrKx0V9+erV1CNkpWzYhW/Qyc6aT8rEyCrvauWSYGZK2ia3o7vd3akF07acHAFpOA==" saltValue="yVW9XmDwTqEnmpSGai0KYg==" spinCount="100000" sqref="E4:J4" name="Range1_38"/>
  </protectedRanges>
  <conditionalFormatting sqref="J2">
    <cfRule type="top10" dxfId="69" priority="9" rank="1"/>
  </conditionalFormatting>
  <conditionalFormatting sqref="I2">
    <cfRule type="top10" dxfId="68" priority="10" rank="1"/>
  </conditionalFormatting>
  <conditionalFormatting sqref="H2">
    <cfRule type="top10" dxfId="67" priority="11" rank="1"/>
  </conditionalFormatting>
  <conditionalFormatting sqref="G2">
    <cfRule type="top10" dxfId="66" priority="12" rank="1"/>
  </conditionalFormatting>
  <conditionalFormatting sqref="F2">
    <cfRule type="top10" dxfId="65" priority="13" rank="1"/>
  </conditionalFormatting>
  <conditionalFormatting sqref="E2">
    <cfRule type="top10" dxfId="64" priority="14" rank="1"/>
  </conditionalFormatting>
  <conditionalFormatting sqref="J3">
    <cfRule type="top10" dxfId="63" priority="3" rank="1"/>
  </conditionalFormatting>
  <conditionalFormatting sqref="I3">
    <cfRule type="top10" dxfId="62" priority="4" rank="1"/>
  </conditionalFormatting>
  <conditionalFormatting sqref="H3">
    <cfRule type="top10" dxfId="61" priority="5" rank="1"/>
  </conditionalFormatting>
  <conditionalFormatting sqref="G3">
    <cfRule type="top10" dxfId="60" priority="6" rank="1"/>
  </conditionalFormatting>
  <conditionalFormatting sqref="F3">
    <cfRule type="top10" dxfId="59" priority="7" rank="1"/>
  </conditionalFormatting>
  <conditionalFormatting sqref="E3">
    <cfRule type="top10" dxfId="58" priority="8" rank="1"/>
  </conditionalFormatting>
  <conditionalFormatting sqref="J4">
    <cfRule type="top10" dxfId="57" priority="1" rank="1"/>
  </conditionalFormatting>
  <conditionalFormatting sqref="I4">
    <cfRule type="top10" dxfId="56" priority="2" rank="1"/>
  </conditionalFormatting>
  <hyperlinks>
    <hyperlink ref="Q1" location="'Virginia Adult Rankings 2023'!A1" display="Back to Ranking" xr:uid="{A921E204-1D56-4546-B859-61A1D80910B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A696C-4706-4554-8C8F-63B2D579FA5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1A59-4BF3-479D-AC64-6153080B3325}">
  <dimension ref="A1:Q11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22</v>
      </c>
      <c r="B2" s="28" t="s">
        <v>32</v>
      </c>
      <c r="C2" s="29">
        <v>45052</v>
      </c>
      <c r="D2" s="30" t="s">
        <v>43</v>
      </c>
      <c r="E2" s="31">
        <v>192</v>
      </c>
      <c r="F2" s="31">
        <v>192</v>
      </c>
      <c r="G2" s="31">
        <v>197.001</v>
      </c>
      <c r="H2" s="31">
        <v>0</v>
      </c>
      <c r="I2" s="31"/>
      <c r="J2" s="31"/>
      <c r="K2" s="32">
        <v>4</v>
      </c>
      <c r="L2" s="32">
        <v>581.00099999999998</v>
      </c>
      <c r="M2" s="33">
        <v>145.25024999999999</v>
      </c>
      <c r="N2" s="34">
        <v>4</v>
      </c>
      <c r="O2" s="35">
        <v>149.25024999999999</v>
      </c>
    </row>
    <row r="3" spans="1:17" x14ac:dyDescent="0.25">
      <c r="A3" s="16" t="s">
        <v>22</v>
      </c>
      <c r="B3" s="28" t="s">
        <v>32</v>
      </c>
      <c r="C3" s="29">
        <v>45065</v>
      </c>
      <c r="D3" s="30" t="s">
        <v>64</v>
      </c>
      <c r="E3" s="40">
        <v>190</v>
      </c>
      <c r="F3" s="40">
        <v>193</v>
      </c>
      <c r="G3" s="38">
        <v>195</v>
      </c>
      <c r="H3" s="40">
        <v>188</v>
      </c>
      <c r="I3" s="31"/>
      <c r="J3" s="31"/>
      <c r="K3" s="32">
        <v>4</v>
      </c>
      <c r="L3" s="32">
        <v>766</v>
      </c>
      <c r="M3" s="33">
        <v>191.5</v>
      </c>
      <c r="N3" s="34">
        <v>4</v>
      </c>
      <c r="O3" s="35">
        <v>195.5</v>
      </c>
    </row>
    <row r="5" spans="1:17" x14ac:dyDescent="0.25">
      <c r="K5" s="7">
        <f>SUM(K2:K4)</f>
        <v>8</v>
      </c>
      <c r="L5" s="7">
        <f>SUM(L2:L4)</f>
        <v>1347.001</v>
      </c>
      <c r="M5" s="12">
        <f>SUM(L5/K5)</f>
        <v>168.375125</v>
      </c>
      <c r="N5" s="7">
        <f>SUM(N2:N4)</f>
        <v>8</v>
      </c>
      <c r="O5" s="12">
        <f>SUM(M5+N5)</f>
        <v>176.375125</v>
      </c>
    </row>
    <row r="8" spans="1:17" ht="30" x14ac:dyDescent="0.25">
      <c r="A8" s="1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3" t="s">
        <v>12</v>
      </c>
      <c r="M8" s="5" t="s">
        <v>13</v>
      </c>
      <c r="N8" s="2" t="s">
        <v>14</v>
      </c>
      <c r="O8" s="6" t="s">
        <v>15</v>
      </c>
    </row>
    <row r="9" spans="1:17" x14ac:dyDescent="0.25">
      <c r="A9" s="16" t="s">
        <v>36</v>
      </c>
      <c r="B9" s="28" t="s">
        <v>32</v>
      </c>
      <c r="C9" s="29">
        <v>45080</v>
      </c>
      <c r="D9" s="30" t="s">
        <v>64</v>
      </c>
      <c r="E9" s="40">
        <v>181</v>
      </c>
      <c r="F9" s="40">
        <v>173</v>
      </c>
      <c r="G9" s="40">
        <v>181</v>
      </c>
      <c r="H9" s="40">
        <v>181</v>
      </c>
      <c r="I9" s="31"/>
      <c r="J9" s="31"/>
      <c r="K9" s="32">
        <v>4</v>
      </c>
      <c r="L9" s="32">
        <v>716</v>
      </c>
      <c r="M9" s="33">
        <v>179</v>
      </c>
      <c r="N9" s="34">
        <v>2</v>
      </c>
      <c r="O9" s="35">
        <v>181</v>
      </c>
    </row>
    <row r="11" spans="1:17" x14ac:dyDescent="0.25">
      <c r="K11" s="7">
        <f>SUM(K9:K10)</f>
        <v>4</v>
      </c>
      <c r="L11" s="7">
        <f>SUM(L9:L10)</f>
        <v>716</v>
      </c>
      <c r="M11" s="12">
        <f>SUM(L11/K11)</f>
        <v>179</v>
      </c>
      <c r="N11" s="7">
        <f>SUM(N9:N10)</f>
        <v>2</v>
      </c>
      <c r="O11" s="12">
        <f>SUM(M11+N11)</f>
        <v>181</v>
      </c>
    </row>
  </sheetData>
  <protectedRanges>
    <protectedRange algorithmName="SHA-512" hashValue="ON39YdpmFHfN9f47KpiRvqrKx0V9+erV1CNkpWzYhW/Qyc6aT8rEyCrvauWSYGZK2ia3o7vd3akF07acHAFpOA==" saltValue="yVW9XmDwTqEnmpSGai0KYg==" spinCount="100000" sqref="I2:J2 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H2" name="Range1_3_1"/>
    <protectedRange algorithmName="SHA-512" hashValue="ON39YdpmFHfN9f47KpiRvqrKx0V9+erV1CNkpWzYhW/Qyc6aT8rEyCrvauWSYGZK2ia3o7vd3akF07acHAFpOA==" saltValue="yVW9XmDwTqEnmpSGai0KYg==" spinCount="100000" sqref="I3:J3 B3" name="Range1_18"/>
    <protectedRange algorithmName="SHA-512" hashValue="ON39YdpmFHfN9f47KpiRvqrKx0V9+erV1CNkpWzYhW/Qyc6aT8rEyCrvauWSYGZK2ia3o7vd3akF07acHAFpOA==" saltValue="yVW9XmDwTqEnmpSGai0KYg==" spinCount="100000" sqref="E3:H3" name="Range1_3_8"/>
    <protectedRange algorithmName="SHA-512" hashValue="ON39YdpmFHfN9f47KpiRvqrKx0V9+erV1CNkpWzYhW/Qyc6aT8rEyCrvauWSYGZK2ia3o7vd3akF07acHAFpOA==" saltValue="yVW9XmDwTqEnmpSGai0KYg==" spinCount="100000" sqref="C3" name="Range1_20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D9" name="Range1_1_11_1"/>
    <protectedRange algorithmName="SHA-512" hashValue="ON39YdpmFHfN9f47KpiRvqrKx0V9+erV1CNkpWzYhW/Qyc6aT8rEyCrvauWSYGZK2ia3o7vd3akF07acHAFpOA==" saltValue="yVW9XmDwTqEnmpSGai0KYg==" spinCount="100000" sqref="C9" name="Range1_28"/>
    <protectedRange algorithmName="SHA-512" hashValue="ON39YdpmFHfN9f47KpiRvqrKx0V9+erV1CNkpWzYhW/Qyc6aT8rEyCrvauWSYGZK2ia3o7vd3akF07acHAFpOA==" saltValue="yVW9XmDwTqEnmpSGai0KYg==" spinCount="100000" sqref="B9" name="Range1_35"/>
    <protectedRange algorithmName="SHA-512" hashValue="ON39YdpmFHfN9f47KpiRvqrKx0V9+erV1CNkpWzYhW/Qyc6aT8rEyCrvauWSYGZK2ia3o7vd3akF07acHAFpOA==" saltValue="yVW9XmDwTqEnmpSGai0KYg==" spinCount="100000" sqref="E9:J9" name="Range1_41"/>
  </protectedRanges>
  <conditionalFormatting sqref="F2">
    <cfRule type="top10" dxfId="55" priority="17" rank="1"/>
  </conditionalFormatting>
  <conditionalFormatting sqref="G2">
    <cfRule type="top10" dxfId="54" priority="16" rank="1"/>
  </conditionalFormatting>
  <conditionalFormatting sqref="H2">
    <cfRule type="top10" dxfId="53" priority="15" rank="1"/>
  </conditionalFormatting>
  <conditionalFormatting sqref="I2">
    <cfRule type="top10" dxfId="52" priority="13" rank="1"/>
  </conditionalFormatting>
  <conditionalFormatting sqref="J2">
    <cfRule type="top10" dxfId="51" priority="14" rank="1"/>
  </conditionalFormatting>
  <conditionalFormatting sqref="E2">
    <cfRule type="top10" dxfId="50" priority="18" rank="1"/>
  </conditionalFormatting>
  <conditionalFormatting sqref="I3">
    <cfRule type="top10" dxfId="49" priority="11" rank="1"/>
  </conditionalFormatting>
  <conditionalFormatting sqref="J3">
    <cfRule type="top10" dxfId="48" priority="12" rank="1"/>
  </conditionalFormatting>
  <conditionalFormatting sqref="J9">
    <cfRule type="top10" dxfId="47" priority="1" rank="1"/>
  </conditionalFormatting>
  <conditionalFormatting sqref="I9">
    <cfRule type="top10" dxfId="46" priority="2" rank="1"/>
  </conditionalFormatting>
  <hyperlinks>
    <hyperlink ref="Q1" location="'Virginia Adult Rankings 2023'!A1" display="Back to Ranking" xr:uid="{186FF781-D1ED-4551-A7B6-EF9E82B18F3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D499CF-7FE0-4007-B2C6-5548A2DCABED}">
          <x14:formula1>
            <xm:f>'C:\Users\abra2\Desktop\ABRA Files and More\AUTO BENCH REST ASSOCIATION FILE\ABRA 2019\Georgia\[Georgia Results 01 19 20.xlsm]DATA SHEET'!#REF!</xm:f>
          </x14:formula1>
          <xm:sqref>B1 B8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3017C-7D19-4B0D-95F7-E2098A758641}">
  <dimension ref="A1:Q6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23</v>
      </c>
      <c r="B2" s="28" t="s">
        <v>40</v>
      </c>
      <c r="C2" s="29">
        <v>45052</v>
      </c>
      <c r="D2" s="30" t="s">
        <v>43</v>
      </c>
      <c r="E2" s="31">
        <v>179</v>
      </c>
      <c r="F2" s="31">
        <v>188</v>
      </c>
      <c r="G2" s="31">
        <v>191</v>
      </c>
      <c r="H2" s="31">
        <v>0</v>
      </c>
      <c r="I2" s="31"/>
      <c r="J2" s="31"/>
      <c r="K2" s="32">
        <v>4</v>
      </c>
      <c r="L2" s="32">
        <v>558</v>
      </c>
      <c r="M2" s="33">
        <v>139.5</v>
      </c>
      <c r="N2" s="34">
        <v>5</v>
      </c>
      <c r="O2" s="35">
        <v>144.5</v>
      </c>
    </row>
    <row r="3" spans="1:17" x14ac:dyDescent="0.25">
      <c r="A3" s="16" t="s">
        <v>23</v>
      </c>
      <c r="B3" s="28" t="s">
        <v>40</v>
      </c>
      <c r="C3" s="29">
        <v>45065</v>
      </c>
      <c r="D3" s="30" t="s">
        <v>64</v>
      </c>
      <c r="E3" s="31">
        <v>186</v>
      </c>
      <c r="F3" s="31">
        <v>187</v>
      </c>
      <c r="G3" s="31">
        <v>183</v>
      </c>
      <c r="H3" s="31">
        <v>186</v>
      </c>
      <c r="I3" s="31"/>
      <c r="J3" s="31"/>
      <c r="K3" s="32">
        <v>4</v>
      </c>
      <c r="L3" s="32">
        <v>742</v>
      </c>
      <c r="M3" s="33">
        <v>185.5</v>
      </c>
      <c r="N3" s="34">
        <v>5</v>
      </c>
      <c r="O3" s="35">
        <v>190.5</v>
      </c>
    </row>
    <row r="4" spans="1:17" x14ac:dyDescent="0.25">
      <c r="A4" s="16" t="s">
        <v>55</v>
      </c>
      <c r="B4" s="28" t="s">
        <v>40</v>
      </c>
      <c r="C4" s="29">
        <v>45080</v>
      </c>
      <c r="D4" s="30" t="s">
        <v>64</v>
      </c>
      <c r="E4" s="42">
        <v>185</v>
      </c>
      <c r="F4" s="42">
        <v>178</v>
      </c>
      <c r="G4" s="42">
        <v>191</v>
      </c>
      <c r="H4" s="31">
        <v>184</v>
      </c>
      <c r="I4" s="31"/>
      <c r="J4" s="31"/>
      <c r="K4" s="32">
        <v>4</v>
      </c>
      <c r="L4" s="32">
        <v>738</v>
      </c>
      <c r="M4" s="33">
        <v>184.5</v>
      </c>
      <c r="N4" s="34">
        <v>5</v>
      </c>
      <c r="O4" s="35">
        <v>189.5</v>
      </c>
    </row>
    <row r="6" spans="1:17" x14ac:dyDescent="0.25">
      <c r="K6" s="7">
        <f>SUM(K2:K5)</f>
        <v>12</v>
      </c>
      <c r="L6" s="7">
        <f>SUM(L2:L5)</f>
        <v>2038</v>
      </c>
      <c r="M6" s="12">
        <f>SUM(L6/K6)</f>
        <v>169.83333333333334</v>
      </c>
      <c r="N6" s="7">
        <f>SUM(N2:N5)</f>
        <v>15</v>
      </c>
      <c r="O6" s="12">
        <f>SUM(M6+N6)</f>
        <v>184.83333333333334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J2 B2" name="Range1_5_1"/>
    <protectedRange algorithmName="SHA-512" hashValue="ON39YdpmFHfN9f47KpiRvqrKx0V9+erV1CNkpWzYhW/Qyc6aT8rEyCrvauWSYGZK2ia3o7vd3akF07acHAFpOA==" saltValue="yVW9XmDwTqEnmpSGai0KYg==" spinCount="100000" sqref="C3" name="Range1_20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E3:J3 B3" name="Range1_22"/>
    <protectedRange algorithmName="SHA-512" hashValue="ON39YdpmFHfN9f47KpiRvqrKx0V9+erV1CNkpWzYhW/Qyc6aT8rEyCrvauWSYGZK2ia3o7vd3akF07acHAFpOA==" saltValue="yVW9XmDwTqEnmpSGai0KYg==" spinCount="100000" sqref="D4" name="Range1_1_11_1"/>
    <protectedRange algorithmName="SHA-512" hashValue="ON39YdpmFHfN9f47KpiRvqrKx0V9+erV1CNkpWzYhW/Qyc6aT8rEyCrvauWSYGZK2ia3o7vd3akF07acHAFpOA==" saltValue="yVW9XmDwTqEnmpSGai0KYg==" spinCount="100000" sqref="E4:J4" name="Range1_25"/>
    <protectedRange algorithmName="SHA-512" hashValue="ON39YdpmFHfN9f47KpiRvqrKx0V9+erV1CNkpWzYhW/Qyc6aT8rEyCrvauWSYGZK2ia3o7vd3akF07acHAFpOA==" saltValue="yVW9XmDwTqEnmpSGai0KYg==" spinCount="100000" sqref="C4" name="Range1_28"/>
    <protectedRange algorithmName="SHA-512" hashValue="ON39YdpmFHfN9f47KpiRvqrKx0V9+erV1CNkpWzYhW/Qyc6aT8rEyCrvauWSYGZK2ia3o7vd3akF07acHAFpOA==" saltValue="yVW9XmDwTqEnmpSGai0KYg==" spinCount="100000" sqref="B4" name="Range1_42"/>
  </protectedRanges>
  <conditionalFormatting sqref="E2">
    <cfRule type="top10" dxfId="45" priority="19" rank="1"/>
  </conditionalFormatting>
  <conditionalFormatting sqref="F2">
    <cfRule type="top10" dxfId="44" priority="18" rank="1"/>
  </conditionalFormatting>
  <conditionalFormatting sqref="G2">
    <cfRule type="top10" dxfId="43" priority="17" rank="1"/>
  </conditionalFormatting>
  <conditionalFormatting sqref="H2">
    <cfRule type="top10" dxfId="42" priority="16" rank="1"/>
  </conditionalFormatting>
  <conditionalFormatting sqref="I2">
    <cfRule type="top10" dxfId="41" priority="15" rank="1"/>
  </conditionalFormatting>
  <conditionalFormatting sqref="J2">
    <cfRule type="top10" dxfId="40" priority="14" rank="1"/>
  </conditionalFormatting>
  <conditionalFormatting sqref="E3">
    <cfRule type="top10" dxfId="39" priority="13" rank="1"/>
  </conditionalFormatting>
  <conditionalFormatting sqref="F3">
    <cfRule type="top10" dxfId="38" priority="12" rank="1"/>
  </conditionalFormatting>
  <conditionalFormatting sqref="G3">
    <cfRule type="top10" dxfId="37" priority="11" rank="1"/>
  </conditionalFormatting>
  <conditionalFormatting sqref="H3">
    <cfRule type="top10" dxfId="36" priority="10" rank="1"/>
  </conditionalFormatting>
  <conditionalFormatting sqref="I3">
    <cfRule type="top10" dxfId="35" priority="9" rank="1"/>
  </conditionalFormatting>
  <conditionalFormatting sqref="J3">
    <cfRule type="top10" dxfId="34" priority="8" rank="1"/>
  </conditionalFormatting>
  <conditionalFormatting sqref="F4">
    <cfRule type="top10" dxfId="6" priority="3" rank="1"/>
  </conditionalFormatting>
  <conditionalFormatting sqref="G4">
    <cfRule type="top10" dxfId="5" priority="4" rank="1"/>
  </conditionalFormatting>
  <conditionalFormatting sqref="H4">
    <cfRule type="top10" dxfId="4" priority="5" rank="1"/>
  </conditionalFormatting>
  <conditionalFormatting sqref="I4">
    <cfRule type="top10" dxfId="3" priority="6" rank="1"/>
  </conditionalFormatting>
  <conditionalFormatting sqref="J4">
    <cfRule type="top10" dxfId="2" priority="7" rank="1"/>
  </conditionalFormatting>
  <conditionalFormatting sqref="E4">
    <cfRule type="top10" dxfId="1" priority="2" rank="1"/>
  </conditionalFormatting>
  <conditionalFormatting sqref="E4:J4">
    <cfRule type="cellIs" dxfId="0" priority="1" operator="greaterThanOrEqual">
      <formula>200</formula>
    </cfRule>
  </conditionalFormatting>
  <hyperlinks>
    <hyperlink ref="Q1" location="'Virginia Adult Rankings 2023'!A1" display="Back to Ranking" xr:uid="{FD058B0E-E00C-4A20-BEAF-17780AAE9B9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6EC95D-C55E-46F4-B35A-FCACACD7E8A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FBA4-DFBB-4D94-80A0-6CEA70066233}">
  <dimension ref="A1:Q5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55</v>
      </c>
      <c r="B2" s="28" t="s">
        <v>56</v>
      </c>
      <c r="C2" s="29">
        <v>45055</v>
      </c>
      <c r="D2" s="30" t="s">
        <v>46</v>
      </c>
      <c r="E2" s="31">
        <v>193</v>
      </c>
      <c r="F2" s="31">
        <v>193</v>
      </c>
      <c r="G2" s="31">
        <v>191</v>
      </c>
      <c r="H2" s="31"/>
      <c r="I2" s="31"/>
      <c r="J2" s="31"/>
      <c r="K2" s="32">
        <v>3</v>
      </c>
      <c r="L2" s="32">
        <v>577</v>
      </c>
      <c r="M2" s="33">
        <v>192.33333333333334</v>
      </c>
      <c r="N2" s="34">
        <v>4</v>
      </c>
      <c r="O2" s="35">
        <v>196.33333333333334</v>
      </c>
    </row>
    <row r="3" spans="1:17" x14ac:dyDescent="0.25">
      <c r="A3" s="16" t="s">
        <v>23</v>
      </c>
      <c r="B3" s="28" t="s">
        <v>56</v>
      </c>
      <c r="C3" s="29">
        <v>45059</v>
      </c>
      <c r="D3" s="30" t="s">
        <v>63</v>
      </c>
      <c r="E3" s="40">
        <v>186</v>
      </c>
      <c r="F3" s="40">
        <v>189</v>
      </c>
      <c r="G3" s="40">
        <v>190</v>
      </c>
      <c r="H3" s="40">
        <v>189</v>
      </c>
      <c r="I3" s="39">
        <v>189</v>
      </c>
      <c r="J3" s="39"/>
      <c r="K3" s="32">
        <f t="shared" ref="K3" si="0">COUNT(E3:J3)</f>
        <v>5</v>
      </c>
      <c r="L3" s="32">
        <f t="shared" ref="L3" si="1">SUM(E3:J3)</f>
        <v>943</v>
      </c>
      <c r="M3" s="33">
        <f t="shared" ref="M3" si="2">IFERROR(L3/K3,0)</f>
        <v>188.6</v>
      </c>
      <c r="N3" s="34">
        <v>3</v>
      </c>
      <c r="O3" s="35">
        <f t="shared" ref="O3" si="3">SUM(M3+N3)</f>
        <v>191.6</v>
      </c>
    </row>
    <row r="5" spans="1:17" x14ac:dyDescent="0.25">
      <c r="K5" s="7">
        <f>SUM(K2:K4)</f>
        <v>8</v>
      </c>
      <c r="L5" s="7">
        <f>SUM(L2:L4)</f>
        <v>1520</v>
      </c>
      <c r="M5" s="12">
        <f>SUM(L5/K5)</f>
        <v>190</v>
      </c>
      <c r="N5" s="7">
        <f>SUM(N2:N4)</f>
        <v>7</v>
      </c>
      <c r="O5" s="12">
        <f>SUM(M5+N5)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C3" name="Range1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G3:J3 E3 B3" name="Range1_12"/>
    <protectedRange algorithmName="SHA-512" hashValue="ON39YdpmFHfN9f47KpiRvqrKx0V9+erV1CNkpWzYhW/Qyc6aT8rEyCrvauWSYGZK2ia3o7vd3akF07acHAFpOA==" saltValue="yVW9XmDwTqEnmpSGai0KYg==" spinCount="100000" sqref="F3" name="Range1_3_4"/>
  </protectedRanges>
  <hyperlinks>
    <hyperlink ref="Q1" location="'Virginia Adult Rankings 2023'!A1" display="Back to Ranking" xr:uid="{89633C24-3203-4E7B-9EA5-9C0382020CC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F3370D-4785-4BC3-B382-0457332AF0B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EF60-6382-408C-A68A-977297F15906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24</v>
      </c>
      <c r="B2" s="28" t="s">
        <v>41</v>
      </c>
      <c r="C2" s="29">
        <v>45052</v>
      </c>
      <c r="D2" s="30" t="s">
        <v>43</v>
      </c>
      <c r="E2" s="31">
        <v>170</v>
      </c>
      <c r="F2" s="31">
        <v>155</v>
      </c>
      <c r="G2" s="31">
        <v>153</v>
      </c>
      <c r="H2" s="31">
        <v>0</v>
      </c>
      <c r="I2" s="31"/>
      <c r="J2" s="31"/>
      <c r="K2" s="32">
        <v>4</v>
      </c>
      <c r="L2" s="32">
        <v>478</v>
      </c>
      <c r="M2" s="33">
        <v>119.5</v>
      </c>
      <c r="N2" s="34">
        <v>5</v>
      </c>
      <c r="O2" s="35">
        <v>124.5</v>
      </c>
    </row>
    <row r="4" spans="1:17" x14ac:dyDescent="0.25">
      <c r="K4" s="7">
        <f>SUM(K2:K3)</f>
        <v>4</v>
      </c>
      <c r="L4" s="7">
        <f>SUM(L2:L3)</f>
        <v>478</v>
      </c>
      <c r="M4" s="12">
        <f>SUM(L4/K4)</f>
        <v>119.5</v>
      </c>
      <c r="N4" s="7">
        <f>SUM(N2:N3)</f>
        <v>5</v>
      </c>
      <c r="O4" s="12">
        <f>SUM(M4+N4)</f>
        <v>124.5</v>
      </c>
    </row>
  </sheetData>
  <protectedRanges>
    <protectedRange algorithmName="SHA-512" hashValue="ON39YdpmFHfN9f47KpiRvqrKx0V9+erV1CNkpWzYhW/Qyc6aT8rEyCrvauWSYGZK2ia3o7vd3akF07acHAFpOA==" saltValue="yVW9XmDwTqEnmpSGai0KYg==" spinCount="100000" sqref="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J2 B2" name="Range1_6_1"/>
  </protectedRanges>
  <conditionalFormatting sqref="I2">
    <cfRule type="top10" dxfId="33" priority="6" rank="1"/>
  </conditionalFormatting>
  <conditionalFormatting sqref="H2">
    <cfRule type="top10" dxfId="32" priority="2" rank="1"/>
  </conditionalFormatting>
  <conditionalFormatting sqref="J2">
    <cfRule type="top10" dxfId="31" priority="3" rank="1"/>
  </conditionalFormatting>
  <conditionalFormatting sqref="G2">
    <cfRule type="top10" dxfId="30" priority="5" rank="1"/>
  </conditionalFormatting>
  <conditionalFormatting sqref="F2">
    <cfRule type="top10" dxfId="29" priority="4" rank="1"/>
  </conditionalFormatting>
  <conditionalFormatting sqref="E2">
    <cfRule type="top10" dxfId="28" priority="1" rank="1"/>
  </conditionalFormatting>
  <hyperlinks>
    <hyperlink ref="Q1" location="'Virginia Adult Rankings 2023'!A1" display="Back to Ranking" xr:uid="{6C1E2027-E9F2-4A51-96AD-D059B505454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24F9DA-FBB9-4083-AEEB-90384A6251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A8A6-69D9-4BA4-9171-B5E2208FAB6B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45</v>
      </c>
      <c r="B2" s="28" t="s">
        <v>50</v>
      </c>
      <c r="C2" s="29">
        <v>45055</v>
      </c>
      <c r="D2" s="30" t="s">
        <v>46</v>
      </c>
      <c r="E2" s="31">
        <v>190</v>
      </c>
      <c r="F2" s="31">
        <v>191</v>
      </c>
      <c r="G2" s="31">
        <v>196</v>
      </c>
      <c r="H2" s="31"/>
      <c r="I2" s="31"/>
      <c r="J2" s="31"/>
      <c r="K2" s="32">
        <v>3</v>
      </c>
      <c r="L2" s="32">
        <v>577</v>
      </c>
      <c r="M2" s="33">
        <v>192.33333333333334</v>
      </c>
      <c r="N2" s="34">
        <v>2</v>
      </c>
      <c r="O2" s="35">
        <v>194.33333333333334</v>
      </c>
    </row>
    <row r="4" spans="1:17" x14ac:dyDescent="0.25">
      <c r="K4" s="7">
        <f>SUM(K2:K3)</f>
        <v>3</v>
      </c>
      <c r="L4" s="7">
        <f>SUM(L2:L3)</f>
        <v>577</v>
      </c>
      <c r="M4" s="12">
        <f>SUM(L4/K4)</f>
        <v>192.33333333333334</v>
      </c>
      <c r="N4" s="7">
        <f>SUM(N2:N3)</f>
        <v>2</v>
      </c>
      <c r="O4" s="12">
        <f>SUM(M4+N4)</f>
        <v>194.33333333333334</v>
      </c>
    </row>
  </sheetData>
  <hyperlinks>
    <hyperlink ref="Q1" location="'Virginia Adult Rankings 2023'!A1" display="Back to Ranking" xr:uid="{3D03E773-97CF-4CA6-82CA-9007E88101D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74D0CD-4D26-4FD2-829C-99532BB6896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B417-399C-4152-A40D-2E60B0020937}">
  <dimension ref="A1:Q6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22</v>
      </c>
      <c r="B2" s="28" t="s">
        <v>30</v>
      </c>
      <c r="C2" s="29">
        <v>45052</v>
      </c>
      <c r="D2" s="30" t="s">
        <v>31</v>
      </c>
      <c r="E2" s="31">
        <v>193</v>
      </c>
      <c r="F2" s="31">
        <v>190</v>
      </c>
      <c r="G2" s="31">
        <v>185</v>
      </c>
      <c r="H2" s="31">
        <v>190</v>
      </c>
      <c r="I2" s="31"/>
      <c r="J2" s="31"/>
      <c r="K2" s="32">
        <v>4</v>
      </c>
      <c r="L2" s="32">
        <v>758</v>
      </c>
      <c r="M2" s="33">
        <v>189.5</v>
      </c>
      <c r="N2" s="34">
        <v>2</v>
      </c>
      <c r="O2" s="35">
        <v>191.5</v>
      </c>
    </row>
    <row r="3" spans="1:17" x14ac:dyDescent="0.25">
      <c r="A3" s="16" t="s">
        <v>22</v>
      </c>
      <c r="B3" s="28" t="s">
        <v>30</v>
      </c>
      <c r="C3" s="29">
        <v>45065</v>
      </c>
      <c r="D3" s="30" t="s">
        <v>64</v>
      </c>
      <c r="E3" s="40">
        <v>189</v>
      </c>
      <c r="F3" s="40">
        <v>193</v>
      </c>
      <c r="G3" s="40">
        <v>193</v>
      </c>
      <c r="H3" s="40">
        <v>189</v>
      </c>
      <c r="I3" s="31"/>
      <c r="J3" s="31"/>
      <c r="K3" s="32">
        <v>4</v>
      </c>
      <c r="L3" s="32">
        <v>764</v>
      </c>
      <c r="M3" s="33">
        <v>191</v>
      </c>
      <c r="N3" s="34">
        <v>2</v>
      </c>
      <c r="O3" s="35">
        <v>193</v>
      </c>
    </row>
    <row r="4" spans="1:17" x14ac:dyDescent="0.25">
      <c r="A4" s="16" t="s">
        <v>45</v>
      </c>
      <c r="B4" s="28" t="s">
        <v>30</v>
      </c>
      <c r="C4" s="29">
        <v>45080</v>
      </c>
      <c r="D4" s="30" t="s">
        <v>64</v>
      </c>
      <c r="E4" s="40">
        <v>190</v>
      </c>
      <c r="F4" s="38">
        <v>196</v>
      </c>
      <c r="G4" s="40">
        <v>194</v>
      </c>
      <c r="H4" s="40">
        <v>193</v>
      </c>
      <c r="I4" s="31"/>
      <c r="J4" s="31"/>
      <c r="K4" s="32">
        <v>4</v>
      </c>
      <c r="L4" s="32">
        <v>773.00099999999998</v>
      </c>
      <c r="M4" s="33">
        <v>193.25024999999999</v>
      </c>
      <c r="N4" s="34">
        <v>5</v>
      </c>
      <c r="O4" s="35">
        <v>198.25024999999999</v>
      </c>
    </row>
    <row r="6" spans="1:17" x14ac:dyDescent="0.25">
      <c r="K6" s="7">
        <f>SUM(K2:K5)</f>
        <v>12</v>
      </c>
      <c r="L6" s="7">
        <f>SUM(L2:L5)</f>
        <v>2295.0010000000002</v>
      </c>
      <c r="M6" s="12">
        <f>SUM(L6/K6)</f>
        <v>191.25008333333335</v>
      </c>
      <c r="N6" s="7">
        <f>SUM(N2:N5)</f>
        <v>9</v>
      </c>
      <c r="O6" s="12">
        <f>SUM(M6+N6)</f>
        <v>200.25008333333335</v>
      </c>
    </row>
  </sheetData>
  <protectedRanges>
    <protectedRange algorithmName="SHA-512" hashValue="ON39YdpmFHfN9f47KpiRvqrKx0V9+erV1CNkpWzYhW/Qyc6aT8rEyCrvauWSYGZK2ia3o7vd3akF07acHAFpOA==" saltValue="yVW9XmDwTqEnmpSGai0KYg==" spinCount="100000" sqref="I2:J2 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H2" name="Range1_3_1"/>
    <protectedRange algorithmName="SHA-512" hashValue="ON39YdpmFHfN9f47KpiRvqrKx0V9+erV1CNkpWzYhW/Qyc6aT8rEyCrvauWSYGZK2ia3o7vd3akF07acHAFpOA==" saltValue="yVW9XmDwTqEnmpSGai0KYg==" spinCount="100000" sqref="I3:J3 B3" name="Range1_19"/>
    <protectedRange algorithmName="SHA-512" hashValue="ON39YdpmFHfN9f47KpiRvqrKx0V9+erV1CNkpWzYhW/Qyc6aT8rEyCrvauWSYGZK2ia3o7vd3akF07acHAFpOA==" saltValue="yVW9XmDwTqEnmpSGai0KYg==" spinCount="100000" sqref="E3:H3" name="Range1_3_9"/>
    <protectedRange algorithmName="SHA-512" hashValue="ON39YdpmFHfN9f47KpiRvqrKx0V9+erV1CNkpWzYhW/Qyc6aT8rEyCrvauWSYGZK2ia3o7vd3akF07acHAFpOA==" saltValue="yVW9XmDwTqEnmpSGai0KYg==" spinCount="100000" sqref="C3" name="Range1_20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D4" name="Range1_1_11_1"/>
    <protectedRange algorithmName="SHA-512" hashValue="ON39YdpmFHfN9f47KpiRvqrKx0V9+erV1CNkpWzYhW/Qyc6aT8rEyCrvauWSYGZK2ia3o7vd3akF07acHAFpOA==" saltValue="yVW9XmDwTqEnmpSGai0KYg==" spinCount="100000" sqref="E4:J4" name="Range1_3_10"/>
    <protectedRange algorithmName="SHA-512" hashValue="ON39YdpmFHfN9f47KpiRvqrKx0V9+erV1CNkpWzYhW/Qyc6aT8rEyCrvauWSYGZK2ia3o7vd3akF07acHAFpOA==" saltValue="yVW9XmDwTqEnmpSGai0KYg==" spinCount="100000" sqref="C4" name="Range1_28"/>
    <protectedRange algorithmName="SHA-512" hashValue="ON39YdpmFHfN9f47KpiRvqrKx0V9+erV1CNkpWzYhW/Qyc6aT8rEyCrvauWSYGZK2ia3o7vd3akF07acHAFpOA==" saltValue="yVW9XmDwTqEnmpSGai0KYg==" spinCount="100000" sqref="B4" name="Range1_30"/>
  </protectedRanges>
  <conditionalFormatting sqref="F2">
    <cfRule type="top10" dxfId="27" priority="10" rank="1"/>
  </conditionalFormatting>
  <conditionalFormatting sqref="G2">
    <cfRule type="top10" dxfId="26" priority="9" rank="1"/>
  </conditionalFormatting>
  <conditionalFormatting sqref="H2">
    <cfRule type="top10" dxfId="25" priority="8" rank="1"/>
  </conditionalFormatting>
  <conditionalFormatting sqref="I2">
    <cfRule type="top10" dxfId="24" priority="6" rank="1"/>
  </conditionalFormatting>
  <conditionalFormatting sqref="J2">
    <cfRule type="top10" dxfId="23" priority="7" rank="1"/>
  </conditionalFormatting>
  <conditionalFormatting sqref="E2">
    <cfRule type="top10" dxfId="22" priority="11" rank="1"/>
  </conditionalFormatting>
  <conditionalFormatting sqref="I3">
    <cfRule type="top10" dxfId="21" priority="4" rank="1"/>
  </conditionalFormatting>
  <conditionalFormatting sqref="J3">
    <cfRule type="top10" dxfId="20" priority="5" rank="1"/>
  </conditionalFormatting>
  <conditionalFormatting sqref="I4:J4">
    <cfRule type="cellIs" dxfId="19" priority="1" operator="greaterThanOrEqual">
      <formula>200</formula>
    </cfRule>
  </conditionalFormatting>
  <conditionalFormatting sqref="J4">
    <cfRule type="top10" dxfId="18" priority="2" rank="1"/>
  </conditionalFormatting>
  <conditionalFormatting sqref="I4">
    <cfRule type="top10" dxfId="17" priority="3" rank="1"/>
  </conditionalFormatting>
  <hyperlinks>
    <hyperlink ref="Q1" location="'Virginia Adult Rankings 2023'!A1" display="Back to Ranking" xr:uid="{404BF9F9-C082-4811-842B-DA69818EE04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45EB48-53A8-4F3B-B0C2-BA21E96D18F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894E-A63F-4E51-B413-FA8CCDBC82E5}">
  <dimension ref="A1:Q5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36</v>
      </c>
      <c r="B2" s="28" t="s">
        <v>38</v>
      </c>
      <c r="C2" s="29">
        <v>45052</v>
      </c>
      <c r="D2" s="30" t="s">
        <v>31</v>
      </c>
      <c r="E2" s="31">
        <v>181</v>
      </c>
      <c r="F2" s="31">
        <v>173</v>
      </c>
      <c r="G2" s="31">
        <v>173</v>
      </c>
      <c r="H2" s="31">
        <v>185</v>
      </c>
      <c r="I2" s="31"/>
      <c r="J2" s="31"/>
      <c r="K2" s="32">
        <v>4</v>
      </c>
      <c r="L2" s="32">
        <v>712</v>
      </c>
      <c r="M2" s="33">
        <v>178</v>
      </c>
      <c r="N2" s="34">
        <v>3</v>
      </c>
      <c r="O2" s="35">
        <v>181</v>
      </c>
    </row>
    <row r="3" spans="1:17" x14ac:dyDescent="0.25">
      <c r="A3" s="16" t="s">
        <v>36</v>
      </c>
      <c r="B3" s="28" t="s">
        <v>38</v>
      </c>
      <c r="C3" s="29">
        <v>45080</v>
      </c>
      <c r="D3" s="30" t="s">
        <v>64</v>
      </c>
      <c r="E3" s="40">
        <v>188</v>
      </c>
      <c r="F3" s="40">
        <v>184</v>
      </c>
      <c r="G3" s="40">
        <v>181</v>
      </c>
      <c r="H3" s="40">
        <v>179</v>
      </c>
      <c r="I3" s="31"/>
      <c r="J3" s="31"/>
      <c r="K3" s="32">
        <v>4</v>
      </c>
      <c r="L3" s="32">
        <v>732</v>
      </c>
      <c r="M3" s="33">
        <v>183</v>
      </c>
      <c r="N3" s="34">
        <v>3</v>
      </c>
      <c r="O3" s="35">
        <v>186</v>
      </c>
    </row>
    <row r="5" spans="1:17" x14ac:dyDescent="0.25">
      <c r="K5" s="7">
        <f>SUM(K2:K4)</f>
        <v>8</v>
      </c>
      <c r="L5" s="7">
        <f>SUM(L2:L4)</f>
        <v>1444</v>
      </c>
      <c r="M5" s="12">
        <f>SUM(L5/K5)</f>
        <v>180.5</v>
      </c>
      <c r="N5" s="7">
        <f>SUM(N2:N4)</f>
        <v>6</v>
      </c>
      <c r="O5" s="12">
        <f>SUM(M5+N5)</f>
        <v>186.5</v>
      </c>
    </row>
  </sheetData>
  <protectedRanges>
    <protectedRange algorithmName="SHA-512" hashValue="ON39YdpmFHfN9f47KpiRvqrKx0V9+erV1CNkpWzYhW/Qyc6aT8rEyCrvauWSYGZK2ia3o7vd3akF07acHAFpOA==" saltValue="yVW9XmDwTqEnmpSGai0KYg==" spinCount="100000" sqref="C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E2:J2 B2" name="Range1_4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C3" name="Range1_28"/>
    <protectedRange algorithmName="SHA-512" hashValue="ON39YdpmFHfN9f47KpiRvqrKx0V9+erV1CNkpWzYhW/Qyc6aT8rEyCrvauWSYGZK2ia3o7vd3akF07acHAFpOA==" saltValue="yVW9XmDwTqEnmpSGai0KYg==" spinCount="100000" sqref="B3" name="Range1_34"/>
    <protectedRange algorithmName="SHA-512" hashValue="ON39YdpmFHfN9f47KpiRvqrKx0V9+erV1CNkpWzYhW/Qyc6aT8rEyCrvauWSYGZK2ia3o7vd3akF07acHAFpOA==" saltValue="yVW9XmDwTqEnmpSGai0KYg==" spinCount="100000" sqref="E3:J3" name="Range1_40"/>
  </protectedRanges>
  <conditionalFormatting sqref="J2">
    <cfRule type="top10" dxfId="16" priority="3" rank="1"/>
  </conditionalFormatting>
  <conditionalFormatting sqref="I2">
    <cfRule type="top10" dxfId="15" priority="4" rank="1"/>
  </conditionalFormatting>
  <conditionalFormatting sqref="H2">
    <cfRule type="top10" dxfId="14" priority="5" rank="1"/>
  </conditionalFormatting>
  <conditionalFormatting sqref="G2">
    <cfRule type="top10" dxfId="13" priority="6" rank="1"/>
  </conditionalFormatting>
  <conditionalFormatting sqref="F2">
    <cfRule type="top10" dxfId="12" priority="7" rank="1"/>
  </conditionalFormatting>
  <conditionalFormatting sqref="E2">
    <cfRule type="top10" dxfId="11" priority="8" rank="1"/>
  </conditionalFormatting>
  <conditionalFormatting sqref="J3">
    <cfRule type="top10" dxfId="10" priority="1" rank="1"/>
  </conditionalFormatting>
  <conditionalFormatting sqref="I3">
    <cfRule type="top10" dxfId="9" priority="2" rank="1"/>
  </conditionalFormatting>
  <hyperlinks>
    <hyperlink ref="Q1" location="'Virginia Adult Rankings 2023'!A1" display="Back to Ranking" xr:uid="{367101BB-BD9D-49BE-9205-94B2BF5C5A9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662B61-8AB1-4CA5-B407-DA34A5F060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08DE-1C4D-44CA-9642-966857D79958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36</v>
      </c>
      <c r="B2" s="41" t="s">
        <v>65</v>
      </c>
      <c r="C2" s="29">
        <v>45080</v>
      </c>
      <c r="D2" s="30" t="s">
        <v>64</v>
      </c>
      <c r="E2" s="38">
        <v>195</v>
      </c>
      <c r="F2" s="38">
        <v>189</v>
      </c>
      <c r="G2" s="40">
        <v>189</v>
      </c>
      <c r="H2" s="40">
        <v>187</v>
      </c>
      <c r="I2" s="31"/>
      <c r="J2" s="31"/>
      <c r="K2" s="32">
        <v>4</v>
      </c>
      <c r="L2" s="32">
        <v>760</v>
      </c>
      <c r="M2" s="33">
        <v>190</v>
      </c>
      <c r="N2" s="34">
        <v>8</v>
      </c>
      <c r="O2" s="35">
        <v>198</v>
      </c>
    </row>
    <row r="4" spans="1:17" x14ac:dyDescent="0.25">
      <c r="K4" s="7">
        <f>SUM(K2:K3)</f>
        <v>4</v>
      </c>
      <c r="L4" s="7">
        <f>SUM(L2:L3)</f>
        <v>760</v>
      </c>
      <c r="M4" s="12">
        <f>SUM(L4/K4)</f>
        <v>190</v>
      </c>
      <c r="N4" s="7">
        <f>SUM(N2:N3)</f>
        <v>8</v>
      </c>
      <c r="O4" s="12">
        <f>SUM(M4+N4)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D2" name="Range1_1_11"/>
    <protectedRange algorithmName="SHA-512" hashValue="ON39YdpmFHfN9f47KpiRvqrKx0V9+erV1CNkpWzYhW/Qyc6aT8rEyCrvauWSYGZK2ia3o7vd3akF07acHAFpOA==" saltValue="yVW9XmDwTqEnmpSGai0KYg==" spinCount="100000" sqref="C2" name="Range1_28"/>
    <protectedRange algorithmName="SHA-512" hashValue="ON39YdpmFHfN9f47KpiRvqrKx0V9+erV1CNkpWzYhW/Qyc6aT8rEyCrvauWSYGZK2ia3o7vd3akF07acHAFpOA==" saltValue="yVW9XmDwTqEnmpSGai0KYg==" spinCount="100000" sqref="B2" name="Range1_33"/>
    <protectedRange algorithmName="SHA-512" hashValue="ON39YdpmFHfN9f47KpiRvqrKx0V9+erV1CNkpWzYhW/Qyc6aT8rEyCrvauWSYGZK2ia3o7vd3akF07acHAFpOA==" saltValue="yVW9XmDwTqEnmpSGai0KYg==" spinCount="100000" sqref="E2:J2" name="Range1_39"/>
  </protectedRanges>
  <conditionalFormatting sqref="J2">
    <cfRule type="top10" dxfId="8" priority="1" rank="1"/>
  </conditionalFormatting>
  <conditionalFormatting sqref="I2">
    <cfRule type="top10" dxfId="7" priority="2" rank="1"/>
  </conditionalFormatting>
  <hyperlinks>
    <hyperlink ref="Q1" location="'Virginia Adult Rankings 2023'!A1" display="Back to Ranking" xr:uid="{EFEAD178-B595-478C-8B6F-C0177E4E3A5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B7537D-99F8-4034-95B1-CC56669595E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2189-7853-48D8-AC52-31FC976A3426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45</v>
      </c>
      <c r="B2" s="28" t="s">
        <v>52</v>
      </c>
      <c r="C2" s="29">
        <v>45055</v>
      </c>
      <c r="D2" s="30" t="s">
        <v>46</v>
      </c>
      <c r="E2" s="31">
        <v>191</v>
      </c>
      <c r="F2" s="31">
        <v>191</v>
      </c>
      <c r="G2" s="31">
        <v>192</v>
      </c>
      <c r="H2" s="31"/>
      <c r="I2" s="31"/>
      <c r="J2" s="31"/>
      <c r="K2" s="32">
        <v>3</v>
      </c>
      <c r="L2" s="32">
        <v>574</v>
      </c>
      <c r="M2" s="33">
        <v>191.33333333333334</v>
      </c>
      <c r="N2" s="34">
        <v>2</v>
      </c>
      <c r="O2" s="35">
        <v>193.33333333333334</v>
      </c>
    </row>
    <row r="4" spans="1:17" x14ac:dyDescent="0.25">
      <c r="K4" s="7">
        <f>SUM(K2:K3)</f>
        <v>3</v>
      </c>
      <c r="L4" s="7">
        <f>SUM(L2:L3)</f>
        <v>574</v>
      </c>
      <c r="M4" s="12">
        <f>SUM(L4/K4)</f>
        <v>191.33333333333334</v>
      </c>
      <c r="N4" s="7">
        <f>SUM(N2:N3)</f>
        <v>2</v>
      </c>
      <c r="O4" s="12">
        <f>SUM(M4+N4)</f>
        <v>193.33333333333334</v>
      </c>
    </row>
  </sheetData>
  <hyperlinks>
    <hyperlink ref="Q1" location="'Virginia Adult Rankings 2023'!A1" display="Back to Ranking" xr:uid="{B23EAC3A-2331-4AA8-AB46-4A82DD15CF4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F43B64-0CEA-47C4-9033-C7F2AFFA408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9FB2D-807F-4725-89C2-9E197CDEF88D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45</v>
      </c>
      <c r="B2" s="28" t="s">
        <v>53</v>
      </c>
      <c r="C2" s="29">
        <v>45055</v>
      </c>
      <c r="D2" s="30" t="s">
        <v>46</v>
      </c>
      <c r="E2" s="31">
        <v>192</v>
      </c>
      <c r="F2" s="31">
        <v>190</v>
      </c>
      <c r="G2" s="31">
        <v>186</v>
      </c>
      <c r="H2" s="31"/>
      <c r="I2" s="31"/>
      <c r="J2" s="31"/>
      <c r="K2" s="32">
        <v>3</v>
      </c>
      <c r="L2" s="32">
        <v>568</v>
      </c>
      <c r="M2" s="33">
        <v>189.33333333333334</v>
      </c>
      <c r="N2" s="34">
        <v>2</v>
      </c>
      <c r="O2" s="35">
        <v>191.33333333333334</v>
      </c>
    </row>
    <row r="4" spans="1:17" x14ac:dyDescent="0.25">
      <c r="K4" s="7">
        <f>SUM(K2:K3)</f>
        <v>3</v>
      </c>
      <c r="L4" s="7">
        <f>SUM(L2:L3)</f>
        <v>568</v>
      </c>
      <c r="M4" s="12">
        <f>SUM(L4/K4)</f>
        <v>189.33333333333334</v>
      </c>
      <c r="N4" s="7">
        <f>SUM(N2:N3)</f>
        <v>2</v>
      </c>
      <c r="O4" s="12">
        <f>SUM(M4+N4)</f>
        <v>191.33333333333334</v>
      </c>
    </row>
  </sheetData>
  <hyperlinks>
    <hyperlink ref="Q1" location="'Virginia Adult Rankings 2023'!A1" display="Back to Ranking" xr:uid="{54FD7565-9954-419B-B24A-8BE27B1EC8B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09074B-1661-4014-95BD-EAD4CC303F5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55EE-AD6E-4D28-92AB-37B559571517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45</v>
      </c>
      <c r="B2" s="28" t="s">
        <v>44</v>
      </c>
      <c r="C2" s="29">
        <v>45055</v>
      </c>
      <c r="D2" s="30" t="s">
        <v>46</v>
      </c>
      <c r="E2" s="31">
        <v>194</v>
      </c>
      <c r="F2" s="31">
        <v>197</v>
      </c>
      <c r="G2" s="36">
        <v>200</v>
      </c>
      <c r="H2" s="31"/>
      <c r="I2" s="31"/>
      <c r="J2" s="31"/>
      <c r="K2" s="32">
        <v>3</v>
      </c>
      <c r="L2" s="32">
        <v>591</v>
      </c>
      <c r="M2" s="33">
        <v>197</v>
      </c>
      <c r="N2" s="34">
        <v>7</v>
      </c>
      <c r="O2" s="35">
        <v>204</v>
      </c>
    </row>
    <row r="4" spans="1:17" x14ac:dyDescent="0.25">
      <c r="K4" s="7">
        <f>SUM(K2:K3)</f>
        <v>3</v>
      </c>
      <c r="L4" s="7">
        <f>SUM(L2:L3)</f>
        <v>591</v>
      </c>
      <c r="M4" s="12">
        <f>SUM(L4/K4)</f>
        <v>197</v>
      </c>
      <c r="N4" s="7">
        <f>SUM(N2:N3)</f>
        <v>7</v>
      </c>
      <c r="O4" s="12">
        <f>SUM(M4+N4)</f>
        <v>204</v>
      </c>
    </row>
  </sheetData>
  <hyperlinks>
    <hyperlink ref="Q1" location="'Virginia Adult Rankings 2023'!A1" display="Back to Ranking" xr:uid="{6A4CEA00-870C-485C-BC58-1D4377A686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ECD279-F6E4-4CC1-BA4A-567585956FB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3D44-A061-4ADB-AA11-7FE04E8FB7E1}">
  <dimension ref="A1:Q5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55</v>
      </c>
      <c r="B2" s="28" t="s">
        <v>57</v>
      </c>
      <c r="C2" s="29">
        <v>45055</v>
      </c>
      <c r="D2" s="30" t="s">
        <v>46</v>
      </c>
      <c r="E2" s="37">
        <v>195</v>
      </c>
      <c r="F2" s="37">
        <v>193.001</v>
      </c>
      <c r="G2" s="31">
        <v>188</v>
      </c>
      <c r="H2" s="31"/>
      <c r="I2" s="31"/>
      <c r="J2" s="31"/>
      <c r="K2" s="32">
        <v>3</v>
      </c>
      <c r="L2" s="32">
        <v>576.00099999999998</v>
      </c>
      <c r="M2" s="33">
        <v>192.00033333333332</v>
      </c>
      <c r="N2" s="34">
        <v>7</v>
      </c>
      <c r="O2" s="35">
        <v>199.00033333333332</v>
      </c>
    </row>
    <row r="3" spans="1:17" x14ac:dyDescent="0.25">
      <c r="A3" s="16" t="s">
        <v>23</v>
      </c>
      <c r="B3" s="28" t="s">
        <v>57</v>
      </c>
      <c r="C3" s="29">
        <v>45059</v>
      </c>
      <c r="D3" s="30" t="s">
        <v>63</v>
      </c>
      <c r="E3" s="40">
        <v>188</v>
      </c>
      <c r="F3" s="39">
        <v>187</v>
      </c>
      <c r="G3" s="40">
        <v>190</v>
      </c>
      <c r="H3" s="40">
        <v>192</v>
      </c>
      <c r="I3" s="38">
        <v>190</v>
      </c>
      <c r="J3" s="39"/>
      <c r="K3" s="32">
        <f t="shared" ref="K3" si="0">COUNT(E3:J3)</f>
        <v>5</v>
      </c>
      <c r="L3" s="32">
        <f t="shared" ref="L3" si="1">SUM(E3:J3)</f>
        <v>947</v>
      </c>
      <c r="M3" s="33">
        <f t="shared" ref="M3" si="2">IFERROR(L3/K3,0)</f>
        <v>189.4</v>
      </c>
      <c r="N3" s="34">
        <v>6</v>
      </c>
      <c r="O3" s="35">
        <f t="shared" ref="O3" si="3">SUM(M3+N3)</f>
        <v>195.4</v>
      </c>
    </row>
    <row r="5" spans="1:17" x14ac:dyDescent="0.25">
      <c r="K5" s="7">
        <f>SUM(K2:K4)</f>
        <v>8</v>
      </c>
      <c r="L5" s="7">
        <f>SUM(L2:L4)</f>
        <v>1523.001</v>
      </c>
      <c r="M5" s="12">
        <f>SUM(L5/K5)</f>
        <v>190.375125</v>
      </c>
      <c r="N5" s="7">
        <f>SUM(N2:N4)</f>
        <v>13</v>
      </c>
      <c r="O5" s="12">
        <f>SUM(M5+N5)</f>
        <v>203.375125</v>
      </c>
    </row>
  </sheetData>
  <protectedRanges>
    <protectedRange algorithmName="SHA-512" hashValue="ON39YdpmFHfN9f47KpiRvqrKx0V9+erV1CNkpWzYhW/Qyc6aT8rEyCrvauWSYGZK2ia3o7vd3akF07acHAFpOA==" saltValue="yVW9XmDwTqEnmpSGai0KYg==" spinCount="100000" sqref="C3" name="Range1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E3:J3 B3" name="Range1_11"/>
  </protectedRanges>
  <hyperlinks>
    <hyperlink ref="Q1" location="'Virginia Adult Rankings 2023'!A1" display="Back to Ranking" xr:uid="{954EF523-08AF-401B-81CE-A8FE0B11168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16CB94-FF60-41CD-860C-C4FAB09EDA7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342B-094A-4E70-9A4A-583FFF5BDE45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45</v>
      </c>
      <c r="B2" s="28" t="s">
        <v>51</v>
      </c>
      <c r="C2" s="29">
        <v>45055</v>
      </c>
      <c r="D2" s="30" t="s">
        <v>46</v>
      </c>
      <c r="E2" s="31">
        <v>192</v>
      </c>
      <c r="F2" s="31">
        <v>192</v>
      </c>
      <c r="G2" s="31">
        <v>192</v>
      </c>
      <c r="H2" s="31"/>
      <c r="I2" s="31"/>
      <c r="J2" s="31"/>
      <c r="K2" s="32">
        <v>3</v>
      </c>
      <c r="L2" s="32">
        <v>576</v>
      </c>
      <c r="M2" s="33">
        <v>192</v>
      </c>
      <c r="N2" s="34">
        <v>2</v>
      </c>
      <c r="O2" s="35">
        <v>194</v>
      </c>
    </row>
    <row r="4" spans="1:17" x14ac:dyDescent="0.25">
      <c r="K4" s="7">
        <f>SUM(K2:K3)</f>
        <v>3</v>
      </c>
      <c r="L4" s="7">
        <f>SUM(L2:L3)</f>
        <v>576</v>
      </c>
      <c r="M4" s="12">
        <f>SUM(L4/K4)</f>
        <v>192</v>
      </c>
      <c r="N4" s="7">
        <f>SUM(N2:N3)</f>
        <v>2</v>
      </c>
      <c r="O4" s="12">
        <f>SUM(M4+N4)</f>
        <v>194</v>
      </c>
    </row>
  </sheetData>
  <hyperlinks>
    <hyperlink ref="Q1" location="'Virginia Adult Rankings 2023'!A1" display="Back to Ranking" xr:uid="{560A70E0-13A3-4BCB-86E6-60148FDFF61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A1A8FD-652E-4042-8BC5-D320DF4371F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B209-EA07-4821-956F-879AFEC5E037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55</v>
      </c>
      <c r="B2" s="28" t="s">
        <v>58</v>
      </c>
      <c r="C2" s="29">
        <v>45055</v>
      </c>
      <c r="D2" s="30" t="s">
        <v>46</v>
      </c>
      <c r="E2" s="31">
        <v>185</v>
      </c>
      <c r="F2" s="31">
        <v>182</v>
      </c>
      <c r="G2" s="31">
        <v>189</v>
      </c>
      <c r="H2" s="31"/>
      <c r="I2" s="31"/>
      <c r="J2" s="31"/>
      <c r="K2" s="32">
        <v>3</v>
      </c>
      <c r="L2" s="32">
        <v>556</v>
      </c>
      <c r="M2" s="33">
        <v>185.33333333333334</v>
      </c>
      <c r="N2" s="34">
        <v>2</v>
      </c>
      <c r="O2" s="35">
        <v>187.33333333333334</v>
      </c>
    </row>
    <row r="4" spans="1:17" x14ac:dyDescent="0.25">
      <c r="K4" s="7">
        <f>SUM(K2:K3)</f>
        <v>3</v>
      </c>
      <c r="L4" s="7">
        <f>SUM(L2:L3)</f>
        <v>556</v>
      </c>
      <c r="M4" s="12">
        <f>SUM(L4/K4)</f>
        <v>185.33333333333334</v>
      </c>
      <c r="N4" s="7">
        <f>SUM(N2:N3)</f>
        <v>2</v>
      </c>
      <c r="O4" s="12">
        <f>SUM(M4+N4)</f>
        <v>187.33333333333334</v>
      </c>
    </row>
  </sheetData>
  <hyperlinks>
    <hyperlink ref="Q1" location="'Virginia Adult Rankings 2023'!A1" display="Back to Ranking" xr:uid="{858DE502-1216-4571-B6FE-DA86C9BE977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C86097-CEE1-4809-889F-0BD162D8801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7AB6-EC51-46C5-A7A4-6180B0574A72}">
  <dimension ref="A1:Q6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22</v>
      </c>
      <c r="B2" s="28" t="s">
        <v>34</v>
      </c>
      <c r="C2" s="29">
        <v>45052</v>
      </c>
      <c r="D2" s="30" t="s">
        <v>31</v>
      </c>
      <c r="E2" s="31">
        <v>193</v>
      </c>
      <c r="F2" s="31">
        <v>192</v>
      </c>
      <c r="G2" s="31">
        <v>195</v>
      </c>
      <c r="H2" s="31">
        <v>193</v>
      </c>
      <c r="I2" s="31"/>
      <c r="J2" s="31"/>
      <c r="K2" s="32">
        <v>4</v>
      </c>
      <c r="L2" s="32">
        <v>773</v>
      </c>
      <c r="M2" s="33">
        <v>193.25</v>
      </c>
      <c r="N2" s="34">
        <v>5</v>
      </c>
      <c r="O2" s="35">
        <v>198.25</v>
      </c>
    </row>
    <row r="3" spans="1:17" x14ac:dyDescent="0.25">
      <c r="A3" s="16" t="s">
        <v>22</v>
      </c>
      <c r="B3" s="28" t="s">
        <v>34</v>
      </c>
      <c r="C3" s="29">
        <v>45065</v>
      </c>
      <c r="D3" s="30" t="s">
        <v>64</v>
      </c>
      <c r="E3" s="38">
        <v>193</v>
      </c>
      <c r="F3" s="38">
        <v>198</v>
      </c>
      <c r="G3" s="40">
        <v>193</v>
      </c>
      <c r="H3" s="38">
        <v>194</v>
      </c>
      <c r="I3" s="31"/>
      <c r="J3" s="31"/>
      <c r="K3" s="32">
        <v>4</v>
      </c>
      <c r="L3" s="32">
        <v>778.00199999999995</v>
      </c>
      <c r="M3" s="33">
        <v>194.50049999999999</v>
      </c>
      <c r="N3" s="34">
        <v>11</v>
      </c>
      <c r="O3" s="35">
        <v>205.50049999999999</v>
      </c>
    </row>
    <row r="4" spans="1:17" x14ac:dyDescent="0.25">
      <c r="A4" s="16" t="s">
        <v>45</v>
      </c>
      <c r="B4" s="28" t="s">
        <v>34</v>
      </c>
      <c r="C4" s="29">
        <v>45080</v>
      </c>
      <c r="D4" s="30" t="s">
        <v>64</v>
      </c>
      <c r="E4" s="40">
        <v>195</v>
      </c>
      <c r="F4" s="40">
        <v>194</v>
      </c>
      <c r="G4" s="40">
        <v>193</v>
      </c>
      <c r="H4" s="40">
        <v>195</v>
      </c>
      <c r="I4" s="31"/>
      <c r="J4" s="31"/>
      <c r="K4" s="32">
        <v>4</v>
      </c>
      <c r="L4" s="32">
        <v>777</v>
      </c>
      <c r="M4" s="33">
        <v>194.25</v>
      </c>
      <c r="N4" s="34">
        <v>4</v>
      </c>
      <c r="O4" s="35">
        <v>198.25</v>
      </c>
    </row>
    <row r="6" spans="1:17" x14ac:dyDescent="0.25">
      <c r="K6" s="7">
        <f>SUM(K2:K5)</f>
        <v>12</v>
      </c>
      <c r="L6" s="7">
        <f>SUM(L2:L5)</f>
        <v>2328.002</v>
      </c>
      <c r="M6" s="12">
        <f>SUM(L6/K6)</f>
        <v>194.00016666666667</v>
      </c>
      <c r="N6" s="7">
        <f>SUM(N2:N5)</f>
        <v>20</v>
      </c>
      <c r="O6" s="12">
        <f>SUM(M6+N6)</f>
        <v>214.00016666666667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I2:J2 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H2" name="Range1_3_1"/>
    <protectedRange algorithmName="SHA-512" hashValue="ON39YdpmFHfN9f47KpiRvqrKx0V9+erV1CNkpWzYhW/Qyc6aT8rEyCrvauWSYGZK2ia3o7vd3akF07acHAFpOA==" saltValue="yVW9XmDwTqEnmpSGai0KYg==" spinCount="100000" sqref="I3:J3 B3" name="Range1_15"/>
    <protectedRange algorithmName="SHA-512" hashValue="ON39YdpmFHfN9f47KpiRvqrKx0V9+erV1CNkpWzYhW/Qyc6aT8rEyCrvauWSYGZK2ia3o7vd3akF07acHAFpOA==" saltValue="yVW9XmDwTqEnmpSGai0KYg==" spinCount="100000" sqref="E3:H3" name="Range1_3_5"/>
    <protectedRange algorithmName="SHA-512" hashValue="ON39YdpmFHfN9f47KpiRvqrKx0V9+erV1CNkpWzYhW/Qyc6aT8rEyCrvauWSYGZK2ia3o7vd3akF07acHAFpOA==" saltValue="yVW9XmDwTqEnmpSGai0KYg==" spinCount="100000" sqref="C3" name="Range1_20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D4" name="Range1_1_11_2"/>
    <protectedRange algorithmName="SHA-512" hashValue="ON39YdpmFHfN9f47KpiRvqrKx0V9+erV1CNkpWzYhW/Qyc6aT8rEyCrvauWSYGZK2ia3o7vd3akF07acHAFpOA==" saltValue="yVW9XmDwTqEnmpSGai0KYg==" spinCount="100000" sqref="C4" name="Range1_28_1"/>
    <protectedRange algorithmName="SHA-512" hashValue="ON39YdpmFHfN9f47KpiRvqrKx0V9+erV1CNkpWzYhW/Qyc6aT8rEyCrvauWSYGZK2ia3o7vd3akF07acHAFpOA==" saltValue="yVW9XmDwTqEnmpSGai0KYg==" spinCount="100000" sqref="I4:J4 B4" name="Range1_29_1"/>
    <protectedRange algorithmName="SHA-512" hashValue="ON39YdpmFHfN9f47KpiRvqrKx0V9+erV1CNkpWzYhW/Qyc6aT8rEyCrvauWSYGZK2ia3o7vd3akF07acHAFpOA==" saltValue="yVW9XmDwTqEnmpSGai0KYg==" spinCount="100000" sqref="E4:H4" name="Range1_3_13_1"/>
  </protectedRanges>
  <conditionalFormatting sqref="F2">
    <cfRule type="top10" dxfId="124" priority="9" rank="1"/>
  </conditionalFormatting>
  <conditionalFormatting sqref="G2">
    <cfRule type="top10" dxfId="123" priority="8" rank="1"/>
  </conditionalFormatting>
  <conditionalFormatting sqref="H2">
    <cfRule type="top10" dxfId="122" priority="7" rank="1"/>
  </conditionalFormatting>
  <conditionalFormatting sqref="I2">
    <cfRule type="top10" dxfId="121" priority="5" rank="1"/>
  </conditionalFormatting>
  <conditionalFormatting sqref="J2">
    <cfRule type="top10" dxfId="120" priority="6" rank="1"/>
  </conditionalFormatting>
  <conditionalFormatting sqref="E2">
    <cfRule type="top10" dxfId="119" priority="10" rank="1"/>
  </conditionalFormatting>
  <conditionalFormatting sqref="I3">
    <cfRule type="top10" dxfId="118" priority="3" rank="1"/>
  </conditionalFormatting>
  <conditionalFormatting sqref="J3">
    <cfRule type="top10" dxfId="117" priority="4" rank="1"/>
  </conditionalFormatting>
  <conditionalFormatting sqref="I4">
    <cfRule type="top10" dxfId="116" priority="1" rank="1"/>
  </conditionalFormatting>
  <conditionalFormatting sqref="J4">
    <cfRule type="top10" dxfId="115" priority="2" rank="1"/>
  </conditionalFormatting>
  <hyperlinks>
    <hyperlink ref="Q1" location="'Virginia Adult Rankings 2023'!A1" display="Back to Ranking" xr:uid="{D45D4274-3FB6-4495-B78F-18F98AFD27D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E6B84A-B559-4784-8388-545D5499E02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6867-1E66-49AF-BD0F-00E4D881362D}">
  <dimension ref="A1:Q5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55</v>
      </c>
      <c r="B2" s="28" t="s">
        <v>54</v>
      </c>
      <c r="C2" s="29">
        <v>45055</v>
      </c>
      <c r="D2" s="30" t="s">
        <v>46</v>
      </c>
      <c r="E2" s="31">
        <v>193</v>
      </c>
      <c r="F2" s="31">
        <v>193</v>
      </c>
      <c r="G2" s="37">
        <v>195</v>
      </c>
      <c r="H2" s="31"/>
      <c r="I2" s="31"/>
      <c r="J2" s="31"/>
      <c r="K2" s="32">
        <v>3</v>
      </c>
      <c r="L2" s="32">
        <v>581</v>
      </c>
      <c r="M2" s="33">
        <v>193.66666666666666</v>
      </c>
      <c r="N2" s="34">
        <v>7</v>
      </c>
      <c r="O2" s="35">
        <v>200.66666666666666</v>
      </c>
    </row>
    <row r="3" spans="1:17" x14ac:dyDescent="0.25">
      <c r="A3" s="16" t="s">
        <v>23</v>
      </c>
      <c r="B3" s="28" t="s">
        <v>54</v>
      </c>
      <c r="C3" s="29">
        <v>45059</v>
      </c>
      <c r="D3" s="30" t="s">
        <v>63</v>
      </c>
      <c r="E3" s="31">
        <v>191</v>
      </c>
      <c r="F3" s="38">
        <v>193</v>
      </c>
      <c r="G3" s="31">
        <v>193</v>
      </c>
      <c r="H3" s="31">
        <v>196</v>
      </c>
      <c r="I3" s="39">
        <v>189</v>
      </c>
      <c r="J3" s="39"/>
      <c r="K3" s="32">
        <f t="shared" ref="K3" si="0">COUNT(E3:J3)</f>
        <v>5</v>
      </c>
      <c r="L3" s="32">
        <f t="shared" ref="L3" si="1">SUM(E3:J3)</f>
        <v>962</v>
      </c>
      <c r="M3" s="33">
        <f t="shared" ref="M3" si="2">IFERROR(L3/K3,0)</f>
        <v>192.4</v>
      </c>
      <c r="N3" s="34">
        <v>13</v>
      </c>
      <c r="O3" s="35">
        <f t="shared" ref="O3" si="3">SUM(M3+N3)</f>
        <v>205.4</v>
      </c>
    </row>
    <row r="5" spans="1:17" x14ac:dyDescent="0.25">
      <c r="K5" s="7">
        <f>SUM(K2:K4)</f>
        <v>8</v>
      </c>
      <c r="L5" s="7">
        <f>SUM(L2:L4)</f>
        <v>1543</v>
      </c>
      <c r="M5" s="12">
        <f>SUM(L5/K5)</f>
        <v>192.875</v>
      </c>
      <c r="N5" s="7">
        <f>SUM(N2:N4)</f>
        <v>20</v>
      </c>
      <c r="O5" s="12">
        <f>SUM(M5+N5)</f>
        <v>212.875</v>
      </c>
    </row>
  </sheetData>
  <protectedRanges>
    <protectedRange algorithmName="SHA-512" hashValue="ON39YdpmFHfN9f47KpiRvqrKx0V9+erV1CNkpWzYhW/Qyc6aT8rEyCrvauWSYGZK2ia3o7vd3akF07acHAFpOA==" saltValue="yVW9XmDwTqEnmpSGai0KYg==" spinCount="100000" sqref="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J3 B3" name="Range1_10"/>
  </protectedRanges>
  <conditionalFormatting sqref="J3">
    <cfRule type="top10" dxfId="114" priority="1" rank="1"/>
  </conditionalFormatting>
  <conditionalFormatting sqref="E3">
    <cfRule type="top10" dxfId="113" priority="2" rank="1"/>
  </conditionalFormatting>
  <conditionalFormatting sqref="G3">
    <cfRule type="top10" dxfId="112" priority="3" rank="1"/>
  </conditionalFormatting>
  <conditionalFormatting sqref="H3">
    <cfRule type="top10" dxfId="111" priority="4" rank="1"/>
  </conditionalFormatting>
  <hyperlinks>
    <hyperlink ref="Q1" location="'Virginia Adult Rankings 2023'!A1" display="Back to Ranking" xr:uid="{720EA02A-1B1B-4462-AB8A-E41AB45835E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91362E-FD20-4DF1-8300-8E61D34D2CE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7E35E-AE26-4CCA-BD36-4F84DA3E0E71}">
  <dimension ref="A1:Q5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60</v>
      </c>
      <c r="B2" s="28" t="s">
        <v>61</v>
      </c>
      <c r="C2" s="29">
        <v>45055</v>
      </c>
      <c r="D2" s="30" t="s">
        <v>46</v>
      </c>
      <c r="E2" s="31">
        <v>189</v>
      </c>
      <c r="F2" s="37">
        <v>192</v>
      </c>
      <c r="G2" s="31">
        <v>186</v>
      </c>
      <c r="H2" s="31"/>
      <c r="I2" s="31"/>
      <c r="J2" s="31"/>
      <c r="K2" s="32">
        <v>3</v>
      </c>
      <c r="L2" s="32">
        <v>567</v>
      </c>
      <c r="M2" s="33">
        <v>189</v>
      </c>
      <c r="N2" s="34">
        <v>6</v>
      </c>
      <c r="O2" s="35">
        <v>195</v>
      </c>
    </row>
    <row r="3" spans="1:17" x14ac:dyDescent="0.25">
      <c r="A3" s="16" t="s">
        <v>24</v>
      </c>
      <c r="B3" s="28" t="s">
        <v>61</v>
      </c>
      <c r="C3" s="29">
        <v>45059</v>
      </c>
      <c r="D3" s="30" t="s">
        <v>63</v>
      </c>
      <c r="E3" s="31">
        <v>191</v>
      </c>
      <c r="F3" s="31">
        <v>191</v>
      </c>
      <c r="G3" s="31">
        <v>192</v>
      </c>
      <c r="H3" s="31">
        <v>188</v>
      </c>
      <c r="I3" s="31">
        <v>191</v>
      </c>
      <c r="J3" s="31"/>
      <c r="K3" s="32">
        <v>5</v>
      </c>
      <c r="L3" s="32">
        <v>953</v>
      </c>
      <c r="M3" s="33">
        <v>190.6</v>
      </c>
      <c r="N3" s="34">
        <v>13</v>
      </c>
      <c r="O3" s="35">
        <v>203.6</v>
      </c>
    </row>
    <row r="5" spans="1:17" x14ac:dyDescent="0.25">
      <c r="K5" s="7">
        <f>SUM(K2:K4)</f>
        <v>8</v>
      </c>
      <c r="L5" s="7">
        <f>SUM(L2:L4)</f>
        <v>1520</v>
      </c>
      <c r="M5" s="12">
        <f>SUM(L5/K5)</f>
        <v>190</v>
      </c>
      <c r="N5" s="7">
        <f>SUM(N2:N4)</f>
        <v>19</v>
      </c>
      <c r="O5" s="12">
        <f>SUM(M5+N5)</f>
        <v>209</v>
      </c>
    </row>
  </sheetData>
  <protectedRanges>
    <protectedRange algorithmName="SHA-512" hashValue="ON39YdpmFHfN9f47KpiRvqrKx0V9+erV1CNkpWzYhW/Qyc6aT8rEyCrvauWSYGZK2ia3o7vd3akF07acHAFpOA==" saltValue="yVW9XmDwTqEnmpSGai0KYg==" spinCount="100000" sqref="C3" name="Range1"/>
    <protectedRange algorithmName="SHA-512" hashValue="ON39YdpmFHfN9f47KpiRvqrKx0V9+erV1CNkpWzYhW/Qyc6aT8rEyCrvauWSYGZK2ia3o7vd3akF07acHAFpOA==" saltValue="yVW9XmDwTqEnmpSGai0KYg==" spinCount="100000" sqref="E3:J3 B3" name="Range1_13"/>
    <protectedRange algorithmName="SHA-512" hashValue="ON39YdpmFHfN9f47KpiRvqrKx0V9+erV1CNkpWzYhW/Qyc6aT8rEyCrvauWSYGZK2ia3o7vd3akF07acHAFpOA==" saltValue="yVW9XmDwTqEnmpSGai0KYg==" spinCount="100000" sqref="D3" name="Range1_1_7"/>
  </protectedRanges>
  <conditionalFormatting sqref="I3">
    <cfRule type="top10" dxfId="110" priority="1" rank="1"/>
  </conditionalFormatting>
  <conditionalFormatting sqref="H3">
    <cfRule type="top10" dxfId="109" priority="2" rank="1"/>
  </conditionalFormatting>
  <conditionalFormatting sqref="J3">
    <cfRule type="top10" dxfId="108" priority="3" rank="1"/>
  </conditionalFormatting>
  <conditionalFormatting sqref="G3">
    <cfRule type="top10" dxfId="107" priority="4" rank="1"/>
  </conditionalFormatting>
  <conditionalFormatting sqref="F3">
    <cfRule type="top10" dxfId="106" priority="5" rank="1"/>
  </conditionalFormatting>
  <conditionalFormatting sqref="E3">
    <cfRule type="top10" dxfId="105" priority="6" rank="1"/>
  </conditionalFormatting>
  <hyperlinks>
    <hyperlink ref="Q1" location="'Virginia Adult Rankings 2023'!A1" display="Back to Ranking" xr:uid="{642D0BCD-4B73-4DDA-AD76-A1260C54348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DFCD24-658A-4835-B820-D9D463F865E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F6FE-3179-4ED8-B671-48F534E7A83D}">
  <dimension ref="A1:Q4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45</v>
      </c>
      <c r="B2" s="28" t="s">
        <v>49</v>
      </c>
      <c r="C2" s="29">
        <v>45055</v>
      </c>
      <c r="D2" s="30" t="s">
        <v>46</v>
      </c>
      <c r="E2" s="31">
        <v>189</v>
      </c>
      <c r="F2" s="31">
        <v>196</v>
      </c>
      <c r="G2" s="31">
        <v>193</v>
      </c>
      <c r="H2" s="31"/>
      <c r="I2" s="31"/>
      <c r="J2" s="31"/>
      <c r="K2" s="32">
        <v>3</v>
      </c>
      <c r="L2" s="32">
        <v>578</v>
      </c>
      <c r="M2" s="33">
        <v>192.66666666666666</v>
      </c>
      <c r="N2" s="34">
        <v>2</v>
      </c>
      <c r="O2" s="35">
        <v>194.66666666666666</v>
      </c>
    </row>
    <row r="4" spans="1:17" x14ac:dyDescent="0.25">
      <c r="K4" s="7">
        <f>SUM(K2:K3)</f>
        <v>3</v>
      </c>
      <c r="L4" s="7">
        <f>SUM(L2:L3)</f>
        <v>578</v>
      </c>
      <c r="M4" s="12">
        <f>SUM(L4/K4)</f>
        <v>192.66666666666666</v>
      </c>
      <c r="N4" s="7">
        <f>SUM(N2:N3)</f>
        <v>2</v>
      </c>
      <c r="O4" s="12">
        <f>SUM(M4+N4)</f>
        <v>194.66666666666666</v>
      </c>
    </row>
  </sheetData>
  <hyperlinks>
    <hyperlink ref="Q1" location="'Virginia Adult Rankings 2023'!A1" display="Back to Ranking" xr:uid="{15EFC5E4-A900-4B51-828F-66B587AD87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D7D541-323D-4220-86EF-0AD589B28C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C4DE-FDAA-4E6E-84B6-E6CE39427AF9}">
  <dimension ref="A1:Q5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60</v>
      </c>
      <c r="B2" s="28" t="s">
        <v>59</v>
      </c>
      <c r="C2" s="29">
        <v>45055</v>
      </c>
      <c r="D2" s="30" t="s">
        <v>46</v>
      </c>
      <c r="E2" s="37">
        <v>189.001</v>
      </c>
      <c r="F2" s="31">
        <v>188</v>
      </c>
      <c r="G2" s="37">
        <v>190</v>
      </c>
      <c r="H2" s="31"/>
      <c r="I2" s="31"/>
      <c r="J2" s="31"/>
      <c r="K2" s="32">
        <v>3</v>
      </c>
      <c r="L2" s="32">
        <v>567.00099999999998</v>
      </c>
      <c r="M2" s="33">
        <v>189.00033333333332</v>
      </c>
      <c r="N2" s="34">
        <v>9</v>
      </c>
      <c r="O2" s="35">
        <v>198.00033333333332</v>
      </c>
    </row>
    <row r="3" spans="1:17" x14ac:dyDescent="0.25">
      <c r="A3" s="16" t="s">
        <v>24</v>
      </c>
      <c r="B3" s="28" t="s">
        <v>59</v>
      </c>
      <c r="C3" s="29">
        <v>45059</v>
      </c>
      <c r="D3" s="30" t="s">
        <v>63</v>
      </c>
      <c r="E3" s="31">
        <v>192</v>
      </c>
      <c r="F3" s="31">
        <v>188</v>
      </c>
      <c r="G3" s="31">
        <v>183</v>
      </c>
      <c r="H3" s="31">
        <v>184</v>
      </c>
      <c r="I3" s="31">
        <v>160</v>
      </c>
      <c r="J3" s="31"/>
      <c r="K3" s="32">
        <v>5</v>
      </c>
      <c r="L3" s="32">
        <v>907</v>
      </c>
      <c r="M3" s="33">
        <v>181.4</v>
      </c>
      <c r="N3" s="34">
        <v>6</v>
      </c>
      <c r="O3" s="35">
        <v>187.4</v>
      </c>
    </row>
    <row r="5" spans="1:17" x14ac:dyDescent="0.25">
      <c r="K5" s="7">
        <f>SUM(K2:K4)</f>
        <v>8</v>
      </c>
      <c r="L5" s="7">
        <f>SUM(L2:L4)</f>
        <v>1474.001</v>
      </c>
      <c r="M5" s="12">
        <f>SUM(L5/K5)</f>
        <v>184.250125</v>
      </c>
      <c r="N5" s="7">
        <f>SUM(N2:N4)</f>
        <v>15</v>
      </c>
      <c r="O5" s="12">
        <f>SUM(M5+N5)</f>
        <v>199.250125</v>
      </c>
    </row>
  </sheetData>
  <protectedRanges>
    <protectedRange algorithmName="SHA-512" hashValue="ON39YdpmFHfN9f47KpiRvqrKx0V9+erV1CNkpWzYhW/Qyc6aT8rEyCrvauWSYGZK2ia3o7vd3akF07acHAFpOA==" saltValue="yVW9XmDwTqEnmpSGai0KYg==" spinCount="100000" sqref="C3" name="Range1"/>
    <protectedRange algorithmName="SHA-512" hashValue="ON39YdpmFHfN9f47KpiRvqrKx0V9+erV1CNkpWzYhW/Qyc6aT8rEyCrvauWSYGZK2ia3o7vd3akF07acHAFpOA==" saltValue="yVW9XmDwTqEnmpSGai0KYg==" spinCount="100000" sqref="E3:J3 B3" name="Range1_14"/>
    <protectedRange algorithmName="SHA-512" hashValue="ON39YdpmFHfN9f47KpiRvqrKx0V9+erV1CNkpWzYhW/Qyc6aT8rEyCrvauWSYGZK2ia3o7vd3akF07acHAFpOA==" saltValue="yVW9XmDwTqEnmpSGai0KYg==" spinCount="100000" sqref="D3" name="Range1_1_8"/>
  </protectedRanges>
  <conditionalFormatting sqref="I3">
    <cfRule type="top10" dxfId="104" priority="1" rank="1"/>
  </conditionalFormatting>
  <conditionalFormatting sqref="H3">
    <cfRule type="top10" dxfId="103" priority="2" rank="1"/>
  </conditionalFormatting>
  <conditionalFormatting sqref="J3">
    <cfRule type="top10" dxfId="102" priority="3" rank="1"/>
  </conditionalFormatting>
  <conditionalFormatting sqref="G3">
    <cfRule type="top10" dxfId="101" priority="4" rank="1"/>
  </conditionalFormatting>
  <conditionalFormatting sqref="F3">
    <cfRule type="top10" dxfId="100" priority="5" rank="1"/>
  </conditionalFormatting>
  <conditionalFormatting sqref="E3">
    <cfRule type="top10" dxfId="99" priority="6" rank="1"/>
  </conditionalFormatting>
  <hyperlinks>
    <hyperlink ref="Q1" location="'Virginia Adult Rankings 2023'!A1" display="Back to Ranking" xr:uid="{9EEF3E58-9E94-4879-B6B7-CEE28D09D0D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CBF4DE-7594-405B-AA8F-D70F0A862CF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Virginia Adult Rankings 2023</vt:lpstr>
      <vt:lpstr>Arthur Cole</vt:lpstr>
      <vt:lpstr>Bill Myers</vt:lpstr>
      <vt:lpstr>Billy Miller</vt:lpstr>
      <vt:lpstr>Bruce Cameron</vt:lpstr>
      <vt:lpstr>Charles Miller</vt:lpstr>
      <vt:lpstr>Chuck Miller</vt:lpstr>
      <vt:lpstr>Claude Pennington</vt:lpstr>
      <vt:lpstr>Cody Dockery</vt:lpstr>
      <vt:lpstr>Craig Bailey</vt:lpstr>
      <vt:lpstr>Danny Sissom</vt:lpstr>
      <vt:lpstr>David Jennings</vt:lpstr>
      <vt:lpstr>Gary Gallion</vt:lpstr>
      <vt:lpstr>Jay Boyd</vt:lpstr>
      <vt:lpstr>Judy Gallion</vt:lpstr>
      <vt:lpstr>Ken Mix</vt:lpstr>
      <vt:lpstr>Leo Boerne</vt:lpstr>
      <vt:lpstr>Matthew Tignor</vt:lpstr>
      <vt:lpstr>Mike Rorer</vt:lpstr>
      <vt:lpstr>Mingo Harkness</vt:lpstr>
      <vt:lpstr>Patrick Driscoll</vt:lpstr>
      <vt:lpstr>Robert Tyree</vt:lpstr>
      <vt:lpstr>Roger Foshee</vt:lpstr>
      <vt:lpstr>Russ Peters</vt:lpstr>
      <vt:lpstr>Steve Pennington</vt:lpstr>
      <vt:lpstr>Tom Tignor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2023-06-03T22:59:00Z</dcterms:modified>
</cp:coreProperties>
</file>