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VA Rankings 2022\"/>
    </mc:Choice>
  </mc:AlternateContent>
  <xr:revisionPtr revIDLastSave="0" documentId="13_ncr:1_{01962E26-5E58-4E38-B7EE-25368C12054A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Virginia Youth OD 2022" sheetId="1" r:id="rId1"/>
    <sheet name="Cason Buckley" sheetId="159" r:id="rId2"/>
    <sheet name="Pierce Rorer" sheetId="156" r:id="rId3"/>
    <sheet name="Colton Buckley" sheetId="158" r:id="rId4"/>
    <sheet name="Rylee Dockery" sheetId="157" r:id="rId5"/>
  </sheets>
  <externalReferences>
    <externalReference r:id="rId6"/>
  </externalReferences>
  <definedNames>
    <definedName name="_xlnm._FilterDatabase" localSheetId="0" hidden="1">'Virginia Youth OD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57" l="1"/>
  <c r="M24" i="157" s="1"/>
  <c r="O24" i="157" s="1"/>
  <c r="L23" i="157"/>
  <c r="K23" i="157"/>
  <c r="N4" i="159"/>
  <c r="G24" i="1" s="1"/>
  <c r="L4" i="159"/>
  <c r="E24" i="1" s="1"/>
  <c r="K4" i="159"/>
  <c r="D24" i="1" s="1"/>
  <c r="N4" i="158"/>
  <c r="G7" i="1" s="1"/>
  <c r="L4" i="158"/>
  <c r="E7" i="1" s="1"/>
  <c r="K4" i="158"/>
  <c r="D7" i="1" s="1"/>
  <c r="N27" i="157"/>
  <c r="G15" i="1" s="1"/>
  <c r="K27" i="157"/>
  <c r="D15" i="1" s="1"/>
  <c r="N6" i="157"/>
  <c r="G6" i="1" s="1"/>
  <c r="L6" i="157"/>
  <c r="K6" i="157"/>
  <c r="D6" i="1" s="1"/>
  <c r="N4" i="156"/>
  <c r="G8" i="1" s="1"/>
  <c r="L4" i="156"/>
  <c r="E8" i="1" s="1"/>
  <c r="K4" i="156"/>
  <c r="D8" i="1" s="1"/>
  <c r="M23" i="157" l="1"/>
  <c r="O23" i="157" s="1"/>
  <c r="L27" i="157"/>
  <c r="E15" i="1" s="1"/>
  <c r="M4" i="158"/>
  <c r="M4" i="159"/>
  <c r="M6" i="157"/>
  <c r="F6" i="1" s="1"/>
  <c r="E6" i="1"/>
  <c r="M4" i="156"/>
  <c r="F8" i="1" s="1"/>
  <c r="M27" i="157" l="1"/>
  <c r="F15" i="1" s="1"/>
  <c r="O4" i="159"/>
  <c r="H24" i="1" s="1"/>
  <c r="F24" i="1"/>
  <c r="O4" i="158"/>
  <c r="H7" i="1" s="1"/>
  <c r="F7" i="1"/>
  <c r="O6" i="157"/>
  <c r="H6" i="1" s="1"/>
  <c r="O27" i="157"/>
  <c r="H15" i="1" s="1"/>
  <c r="O4" i="156"/>
  <c r="H8" i="1" s="1"/>
</calcChain>
</file>

<file path=xl/sharedStrings.xml><?xml version="1.0" encoding="utf-8"?>
<sst xmlns="http://schemas.openxmlformats.org/spreadsheetml/2006/main" count="179" uniqueCount="44">
  <si>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</si>
  <si>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</si>
  <si>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</si>
  <si>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</si>
  <si>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</si>
  <si>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</si>
  <si>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</si>
  <si>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</si>
  <si>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</si>
  <si>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</si>
  <si>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</si>
  <si>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</si>
  <si>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</si>
  <si>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</si>
  <si>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</si>
  <si>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Back to Ranking</t>
  </si>
  <si>
    <t>VA Outdoor</t>
  </si>
  <si>
    <t>Brushy Mtn,VA</t>
  </si>
  <si>
    <t>Outlaw Lite</t>
  </si>
  <si>
    <t>Outlaw Lt</t>
  </si>
  <si>
    <t>ABRA OUTLAW LITE YOUTH RANKING 2022</t>
  </si>
  <si>
    <t>Pierce Rorer</t>
  </si>
  <si>
    <t>Rylee Dockery</t>
  </si>
  <si>
    <t>Bristol VA</t>
  </si>
  <si>
    <t>Rank</t>
  </si>
  <si>
    <t># of Cards</t>
  </si>
  <si>
    <t>Target Total</t>
  </si>
  <si>
    <t>Aggregate</t>
  </si>
  <si>
    <t>Agg + Points</t>
  </si>
  <si>
    <t>Factory</t>
  </si>
  <si>
    <t xml:space="preserve">Factory </t>
  </si>
  <si>
    <t>Bristol, VA</t>
  </si>
  <si>
    <t>Colton Buckley</t>
  </si>
  <si>
    <t>Brushy Mtn,  VA</t>
  </si>
  <si>
    <t>Outlaw Hvy</t>
  </si>
  <si>
    <t>Cason Buckley</t>
  </si>
  <si>
    <t>ABRA FACTORY YOUTH RANKING 2022</t>
  </si>
  <si>
    <t>ABRA OUTLAW HEAVY YOUTH RANKING 2022</t>
  </si>
  <si>
    <t>Outlaw Heavy</t>
  </si>
  <si>
    <t>Bristol,VA</t>
  </si>
  <si>
    <t>* Rylee Dockery</t>
  </si>
  <si>
    <t>Bristol VA OD</t>
  </si>
  <si>
    <t>*Rylee Dockery</t>
  </si>
  <si>
    <t>Bristol VA-Outdoor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</si>
</sst>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0" borderId="0" xfId="1" applyFont="1" applyAlignment="1">
      <alignment horizontal="center"/>
    </xf>
    <xf numFmtId="0" fontId="7" fillId="2" borderId="0" xfId="0" applyFont="1" applyFill="1"/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29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4"/>
  <sheetViews>
    <sheetView tabSelected="1" workbookViewId="0"/>
  </sheetViews>
  <sheetFormatPr defaultRowHeight="14.4" x14ac:dyDescent="0.3"/>
  <cols>
    <col min="1" max="1" width="9.109375" style="9"/>
    <col min="2" max="2" width="17.6640625" style="9" customWidth="1"/>
    <col min="3" max="3" width="18.44140625" style="9" bestFit="1" customWidth="1"/>
    <col min="4" max="4" width="15.6640625" style="9" bestFit="1" customWidth="1"/>
    <col min="5" max="5" width="16.109375" style="9" bestFit="1" customWidth="1"/>
    <col min="6" max="6" width="9.109375" style="20"/>
    <col min="7" max="7" width="9.109375" style="9"/>
    <col min="8" max="8" width="16.33203125" style="20" bestFit="1" customWidth="1"/>
  </cols>
  <sheetData>
    <row r="1" spans="1:8" x14ac:dyDescent="0.3">
      <c r="A1" s="11"/>
      <c r="B1" s="11"/>
      <c r="C1" s="11"/>
      <c r="D1" s="11"/>
      <c r="E1" s="11"/>
      <c r="F1" s="19"/>
      <c r="G1" s="11"/>
      <c r="H1" s="19"/>
    </row>
    <row r="2" spans="1:8" ht="28.8" x14ac:dyDescent="0.55000000000000004">
      <c r="A2" s="11"/>
      <c r="B2" s="11"/>
      <c r="C2" s="27" t="s">
        <v>20</v>
      </c>
      <c r="D2" s="11"/>
      <c r="E2" s="11"/>
      <c r="F2" s="19"/>
      <c r="G2" s="11"/>
      <c r="H2" s="19"/>
    </row>
    <row r="3" spans="1:8" ht="18" x14ac:dyDescent="0.35">
      <c r="A3" s="11"/>
      <c r="B3" s="11"/>
      <c r="C3" s="11"/>
      <c r="D3" s="13" t="s">
        <v>16</v>
      </c>
      <c r="E3" s="11"/>
      <c r="F3" s="19"/>
      <c r="G3" s="11"/>
      <c r="H3" s="19"/>
    </row>
    <row r="4" spans="1:8" x14ac:dyDescent="0.3">
      <c r="A4" s="11"/>
      <c r="B4" s="11"/>
      <c r="C4" s="11"/>
      <c r="D4" s="11"/>
      <c r="E4" s="11"/>
      <c r="F4" s="19"/>
      <c r="G4" s="11"/>
      <c r="H4" s="19"/>
    </row>
    <row r="5" spans="1:8" s="32" customFormat="1" ht="13.8" x14ac:dyDescent="0.25">
      <c r="A5" s="30" t="s">
        <v>24</v>
      </c>
      <c r="B5" s="30" t="s">
        <v>0</v>
      </c>
      <c r="C5" s="30" t="s">
        <v>1</v>
      </c>
      <c r="D5" s="30" t="s">
        <v>25</v>
      </c>
      <c r="E5" s="30" t="s">
        <v>26</v>
      </c>
      <c r="F5" s="31" t="s">
        <v>27</v>
      </c>
      <c r="G5" s="30" t="s">
        <v>13</v>
      </c>
      <c r="H5" s="31" t="s">
        <v>28</v>
      </c>
    </row>
    <row r="6" spans="1:8" s="32" customFormat="1" ht="13.8" x14ac:dyDescent="0.25">
      <c r="A6" s="33">
        <v>1</v>
      </c>
      <c r="B6" s="33" t="s">
        <v>18</v>
      </c>
      <c r="C6" s="29" t="s">
        <v>22</v>
      </c>
      <c r="D6" s="34">
        <f>SUM('Rylee Dockery'!K6)</f>
        <v>9</v>
      </c>
      <c r="E6" s="34">
        <f>SUM('Rylee Dockery'!L6)</f>
        <v>1679.001</v>
      </c>
      <c r="F6" s="35">
        <f>SUM('Rylee Dockery'!M6)</f>
        <v>186.55566666666667</v>
      </c>
      <c r="G6" s="34">
        <f>SUM('Rylee Dockery'!N6)</f>
        <v>19</v>
      </c>
      <c r="H6" s="35">
        <f>SUM('Rylee Dockery'!O6)</f>
        <v>205.55566666666667</v>
      </c>
    </row>
    <row r="7" spans="1:8" s="32" customFormat="1" ht="13.8" x14ac:dyDescent="0.25">
      <c r="A7" s="33">
        <v>2</v>
      </c>
      <c r="B7" s="33" t="s">
        <v>18</v>
      </c>
      <c r="C7" s="36" t="s">
        <v>32</v>
      </c>
      <c r="D7" s="34">
        <f>SUM('Colton Buckley'!K4)</f>
        <v>3</v>
      </c>
      <c r="E7" s="34">
        <f>SUM('Colton Buckley'!L4)</f>
        <v>480</v>
      </c>
      <c r="F7" s="35">
        <f>SUM('Colton Buckley'!M4)</f>
        <v>160</v>
      </c>
      <c r="G7" s="34">
        <f>SUM('Colton Buckley'!N4)</f>
        <v>5</v>
      </c>
      <c r="H7" s="35">
        <f>SUM('Colton Buckley'!O4)</f>
        <v>165</v>
      </c>
    </row>
    <row r="8" spans="1:8" s="32" customFormat="1" ht="13.8" x14ac:dyDescent="0.25">
      <c r="A8" s="33">
        <v>3</v>
      </c>
      <c r="B8" s="33" t="s">
        <v>18</v>
      </c>
      <c r="C8" s="28" t="s">
        <v>21</v>
      </c>
      <c r="D8" s="34">
        <f>SUM('Pierce Rorer'!K4)</f>
        <v>3</v>
      </c>
      <c r="E8" s="34">
        <f>SUM('Pierce Rorer'!L4)</f>
        <v>402</v>
      </c>
      <c r="F8" s="35">
        <f>SUM('Pierce Rorer'!M4)</f>
        <v>134</v>
      </c>
      <c r="G8" s="34">
        <f>SUM('Pierce Rorer'!N4)</f>
        <v>5</v>
      </c>
      <c r="H8" s="35">
        <f>SUM('Pierce Rorer'!O4)</f>
        <v>139</v>
      </c>
    </row>
    <row r="9" spans="1:8" ht="24.6" customHeight="1" x14ac:dyDescent="0.3">
      <c r="C9" s="26"/>
      <c r="D9" s="10"/>
      <c r="E9" s="10"/>
      <c r="G9" s="10"/>
    </row>
    <row r="10" spans="1:8" x14ac:dyDescent="0.3">
      <c r="A10" s="11"/>
      <c r="B10" s="11"/>
      <c r="C10" s="11"/>
      <c r="D10" s="11"/>
      <c r="E10" s="11"/>
      <c r="F10" s="19"/>
      <c r="G10" s="11"/>
      <c r="H10" s="19"/>
    </row>
    <row r="11" spans="1:8" ht="28.8" x14ac:dyDescent="0.55000000000000004">
      <c r="A11" s="11"/>
      <c r="B11" s="11"/>
      <c r="C11" s="27" t="s">
        <v>36</v>
      </c>
      <c r="D11" s="11"/>
      <c r="E11" s="11"/>
      <c r="F11" s="19"/>
      <c r="G11" s="11"/>
      <c r="H11" s="19"/>
    </row>
    <row r="12" spans="1:8" ht="18" x14ac:dyDescent="0.35">
      <c r="A12" s="11"/>
      <c r="B12" s="11"/>
      <c r="C12" s="11"/>
      <c r="D12" s="13" t="s">
        <v>16</v>
      </c>
      <c r="E12" s="11"/>
      <c r="F12" s="19"/>
      <c r="G12" s="11"/>
      <c r="H12" s="19"/>
    </row>
    <row r="13" spans="1:8" x14ac:dyDescent="0.3">
      <c r="A13" s="11"/>
      <c r="B13" s="11"/>
      <c r="C13" s="11"/>
      <c r="D13" s="11"/>
      <c r="E13" s="11"/>
      <c r="F13" s="19"/>
      <c r="G13" s="11"/>
      <c r="H13" s="19"/>
    </row>
    <row r="14" spans="1:8" s="32" customFormat="1" ht="13.8" x14ac:dyDescent="0.25">
      <c r="A14" s="30" t="s">
        <v>24</v>
      </c>
      <c r="B14" s="30" t="s">
        <v>0</v>
      </c>
      <c r="C14" s="30" t="s">
        <v>1</v>
      </c>
      <c r="D14" s="30" t="s">
        <v>25</v>
      </c>
      <c r="E14" s="30" t="s">
        <v>26</v>
      </c>
      <c r="F14" s="31" t="s">
        <v>27</v>
      </c>
      <c r="G14" s="30" t="s">
        <v>13</v>
      </c>
      <c r="H14" s="31" t="s">
        <v>28</v>
      </c>
    </row>
    <row r="15" spans="1:8" s="32" customFormat="1" ht="13.8" x14ac:dyDescent="0.25">
      <c r="A15" s="33">
        <v>1</v>
      </c>
      <c r="B15" s="33" t="s">
        <v>29</v>
      </c>
      <c r="C15" s="29" t="s">
        <v>22</v>
      </c>
      <c r="D15" s="34">
        <f>SUM('Rylee Dockery'!K27)</f>
        <v>51</v>
      </c>
      <c r="E15" s="34">
        <f>SUM('Rylee Dockery'!L27)</f>
        <v>9229</v>
      </c>
      <c r="F15" s="35">
        <f>SUM('Rylee Dockery'!M27)</f>
        <v>180.9607843137255</v>
      </c>
      <c r="G15" s="34">
        <f>SUM('Rylee Dockery'!N27)</f>
        <v>85</v>
      </c>
      <c r="H15" s="35">
        <f>SUM('Rylee Dockery'!O27)</f>
        <v>265.96078431372553</v>
      </c>
    </row>
    <row r="16" spans="1:8" x14ac:dyDescent="0.3">
      <c r="A16" s="38"/>
      <c r="B16" s="38"/>
      <c r="C16" s="38"/>
      <c r="D16" s="38"/>
      <c r="E16" s="38"/>
      <c r="F16" s="39"/>
      <c r="G16" s="38"/>
      <c r="H16" s="39"/>
    </row>
    <row r="19" spans="1:8" x14ac:dyDescent="0.3">
      <c r="A19" s="11"/>
      <c r="B19" s="11"/>
      <c r="C19" s="11"/>
      <c r="D19" s="11"/>
      <c r="E19" s="11"/>
      <c r="F19" s="19"/>
      <c r="G19" s="11"/>
      <c r="H19" s="19"/>
    </row>
    <row r="20" spans="1:8" ht="28.8" x14ac:dyDescent="0.55000000000000004">
      <c r="A20" s="11"/>
      <c r="B20" s="11"/>
      <c r="C20" s="27" t="s">
        <v>37</v>
      </c>
      <c r="D20" s="11"/>
      <c r="E20" s="11"/>
      <c r="F20" s="19"/>
      <c r="G20" s="11"/>
      <c r="H20" s="19"/>
    </row>
    <row r="21" spans="1:8" ht="18" x14ac:dyDescent="0.35">
      <c r="A21" s="11"/>
      <c r="B21" s="11"/>
      <c r="C21" s="11"/>
      <c r="D21" s="13" t="s">
        <v>16</v>
      </c>
      <c r="E21" s="11"/>
      <c r="F21" s="19"/>
      <c r="G21" s="11"/>
      <c r="H21" s="19"/>
    </row>
    <row r="22" spans="1:8" x14ac:dyDescent="0.3">
      <c r="A22" s="11"/>
      <c r="B22" s="11"/>
      <c r="C22" s="11"/>
      <c r="D22" s="11"/>
      <c r="E22" s="11"/>
      <c r="F22" s="19"/>
      <c r="G22" s="11"/>
      <c r="H22" s="19"/>
    </row>
    <row r="23" spans="1:8" s="32" customFormat="1" ht="13.8" x14ac:dyDescent="0.25">
      <c r="A23" s="30" t="s">
        <v>24</v>
      </c>
      <c r="B23" s="30" t="s">
        <v>0</v>
      </c>
      <c r="C23" s="30" t="s">
        <v>1</v>
      </c>
      <c r="D23" s="30" t="s">
        <v>25</v>
      </c>
      <c r="E23" s="30" t="s">
        <v>26</v>
      </c>
      <c r="F23" s="31" t="s">
        <v>27</v>
      </c>
      <c r="G23" s="30" t="s">
        <v>13</v>
      </c>
      <c r="H23" s="31" t="s">
        <v>28</v>
      </c>
    </row>
    <row r="24" spans="1:8" s="32" customFormat="1" ht="13.8" x14ac:dyDescent="0.25">
      <c r="A24" s="33">
        <v>1</v>
      </c>
      <c r="B24" s="33" t="s">
        <v>38</v>
      </c>
      <c r="C24" s="37" t="s">
        <v>35</v>
      </c>
      <c r="D24" s="34">
        <f>SUM('Cason Buckley'!K4)</f>
        <v>3</v>
      </c>
      <c r="E24" s="34">
        <f>SUM('Cason Buckley'!L4)</f>
        <v>575</v>
      </c>
      <c r="F24" s="35">
        <f>SUM('Cason Buckley'!M4)</f>
        <v>191.66666666666666</v>
      </c>
      <c r="G24" s="34">
        <f>SUM('Cason Buckley'!N4)</f>
        <v>5</v>
      </c>
      <c r="H24" s="35">
        <f>SUM('Cason Buckley'!O4)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6 C15 C24" name="Range1_1_2_1"/>
  </protectedRanges>
  <sortState xmlns:xlrd2="http://schemas.microsoft.com/office/spreadsheetml/2017/richdata2" ref="C6:H8">
    <sortCondition descending="1" ref="H6:H8"/>
  </sortState>
  <hyperlinks>
    <hyperlink ref="C8" location="'Pierce Rorer'!A1" display="Pierce Rorer" xr:uid="{E97569E8-450E-469F-8161-D26A99DC6D7E}"/>
    <hyperlink ref="C6" location="'Rylee Dockery'!A1" display="Rylee Dockery" xr:uid="{37D06658-8DD8-457D-82DA-EB73E1265C9D}"/>
    <hyperlink ref="C15" location="'Rylee Dockery'!A1" display="Rylee Dockery" xr:uid="{D2324F43-A7A6-46BA-8ECC-B1E6EE35FEBE}"/>
    <hyperlink ref="C7" location="'Colton Buckley'!A1" display="Colton Buckley" xr:uid="{51839B82-A128-43BA-BEF8-8F7322FE2DC8}"/>
    <hyperlink ref="C24" location="'Cason Buckley'!A1" display="Cason Buckley" xr:uid="{A7107307-CC65-4A70-B10F-340B8CDA5083}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4F04D-DA02-4413-AB7F-9BDA827AD430}">
  <sheetPr codeName="Sheet1"/>
  <dimension ref="A1:Q4"/>
  <sheetViews>
    <sheetView workbookViewId="0">
      <selection activeCell="B27" sqref="B2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25" t="s">
        <v>15</v>
      </c>
    </row>
    <row r="2" spans="1:17" x14ac:dyDescent="0.3">
      <c r="A2" s="14" t="s">
        <v>34</v>
      </c>
      <c r="B2" s="15" t="s">
        <v>35</v>
      </c>
      <c r="C2" s="16">
        <v>44792</v>
      </c>
      <c r="D2" s="17" t="s">
        <v>33</v>
      </c>
      <c r="E2" s="18">
        <v>190</v>
      </c>
      <c r="F2" s="18">
        <v>190</v>
      </c>
      <c r="G2" s="18">
        <v>195</v>
      </c>
      <c r="H2" s="18"/>
      <c r="I2" s="18"/>
      <c r="J2" s="18"/>
      <c r="K2" s="21">
        <v>3</v>
      </c>
      <c r="L2" s="21">
        <v>575</v>
      </c>
      <c r="M2" s="22">
        <v>191.66666666666666</v>
      </c>
      <c r="N2" s="23">
        <v>5</v>
      </c>
      <c r="O2" s="24">
        <v>196.66666666666666</v>
      </c>
    </row>
    <row r="4" spans="1:17" x14ac:dyDescent="0.3">
      <c r="K4" s="8">
        <f>SUM(K2:K3)</f>
        <v>3</v>
      </c>
      <c r="L4" s="8">
        <f>SUM(L2:L3)</f>
        <v>575</v>
      </c>
      <c r="M4" s="7">
        <f>SUM(L4/K4)</f>
        <v>191.66666666666666</v>
      </c>
      <c r="N4" s="8">
        <f>SUM(N2:N3)</f>
        <v>5</v>
      </c>
      <c r="O4" s="12">
        <f>SUM(M4+N4)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</protectedRanges>
  <conditionalFormatting sqref="E2">
    <cfRule type="top10" dxfId="128" priority="6" rank="1"/>
  </conditionalFormatting>
  <conditionalFormatting sqref="F2">
    <cfRule type="top10" dxfId="127" priority="5" rank="1"/>
  </conditionalFormatting>
  <conditionalFormatting sqref="G2">
    <cfRule type="top10" dxfId="126" priority="4" rank="1"/>
  </conditionalFormatting>
  <conditionalFormatting sqref="H2">
    <cfRule type="top10" dxfId="125" priority="3" rank="1"/>
  </conditionalFormatting>
  <conditionalFormatting sqref="I2">
    <cfRule type="top10" dxfId="124" priority="2" rank="1"/>
  </conditionalFormatting>
  <conditionalFormatting sqref="J2">
    <cfRule type="top10" dxfId="123" priority="1" rank="1"/>
  </conditionalFormatting>
  <hyperlinks>
    <hyperlink ref="Q1" location="'Virginia Youth OD 2022'!A1" display="Back to Ranking" xr:uid="{6318D243-A806-4323-A1F3-D983B63251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1A0C4B-DC51-41CF-8F55-B3F31ECC3B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7366-0AFB-4B6D-A925-50B5F911864A}">
  <sheetPr codeName="Sheet2"/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25" t="s">
        <v>15</v>
      </c>
    </row>
    <row r="2" spans="1:17" x14ac:dyDescent="0.3">
      <c r="A2" s="14" t="s">
        <v>19</v>
      </c>
      <c r="B2" s="15" t="s">
        <v>21</v>
      </c>
      <c r="C2" s="16">
        <v>44653</v>
      </c>
      <c r="D2" s="17" t="s">
        <v>17</v>
      </c>
      <c r="E2" s="18">
        <v>118</v>
      </c>
      <c r="F2" s="18">
        <v>131</v>
      </c>
      <c r="G2" s="18">
        <v>153</v>
      </c>
      <c r="H2" s="18"/>
      <c r="I2" s="18"/>
      <c r="J2" s="18"/>
      <c r="K2" s="21">
        <v>3</v>
      </c>
      <c r="L2" s="21">
        <v>402</v>
      </c>
      <c r="M2" s="22">
        <v>134</v>
      </c>
      <c r="N2" s="23">
        <v>5</v>
      </c>
      <c r="O2" s="24">
        <v>139</v>
      </c>
    </row>
    <row r="4" spans="1:17" x14ac:dyDescent="0.3">
      <c r="K4" s="8">
        <f>SUM(K2:K3)</f>
        <v>3</v>
      </c>
      <c r="L4" s="8">
        <f>SUM(L2:L3)</f>
        <v>402</v>
      </c>
      <c r="M4" s="7">
        <f>SUM(L4/K4)</f>
        <v>134</v>
      </c>
      <c r="N4" s="8">
        <f>SUM(N2:N3)</f>
        <v>5</v>
      </c>
      <c r="O4" s="12">
        <f>SUM(M4+N4)</f>
        <v>139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F2">
    <cfRule type="top10" dxfId="122" priority="5" rank="1"/>
  </conditionalFormatting>
  <conditionalFormatting sqref="H2">
    <cfRule type="top10" dxfId="121" priority="4" rank="1"/>
  </conditionalFormatting>
  <conditionalFormatting sqref="G2">
    <cfRule type="top10" dxfId="120" priority="2" rank="1"/>
  </conditionalFormatting>
  <conditionalFormatting sqref="I2">
    <cfRule type="top10" dxfId="119" priority="3" rank="1"/>
  </conditionalFormatting>
  <conditionalFormatting sqref="J2">
    <cfRule type="top10" dxfId="118" priority="1" rank="1"/>
  </conditionalFormatting>
  <conditionalFormatting sqref="E2">
    <cfRule type="top10" dxfId="117" priority="6" rank="1"/>
  </conditionalFormatting>
  <hyperlinks>
    <hyperlink ref="Q1" location="'Virginia Youth OD 2022'!A1" display="Back to Ranking" xr:uid="{7B347E4A-51E9-4F1A-8588-FC572E4B71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2C28DD-A18D-4EB6-95D3-3D5DA19145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E2DD-EEC5-49D9-9971-AFF9BF794C4B}">
  <sheetPr codeName="Sheet3"/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25" t="s">
        <v>15</v>
      </c>
    </row>
    <row r="2" spans="1:17" x14ac:dyDescent="0.3">
      <c r="A2" s="14" t="s">
        <v>19</v>
      </c>
      <c r="B2" s="15" t="s">
        <v>32</v>
      </c>
      <c r="C2" s="16">
        <v>44792</v>
      </c>
      <c r="D2" s="17" t="s">
        <v>33</v>
      </c>
      <c r="E2" s="18">
        <v>169</v>
      </c>
      <c r="F2" s="18">
        <v>149</v>
      </c>
      <c r="G2" s="18">
        <v>162</v>
      </c>
      <c r="H2" s="18"/>
      <c r="I2" s="18"/>
      <c r="J2" s="18"/>
      <c r="K2" s="21">
        <v>3</v>
      </c>
      <c r="L2" s="21">
        <v>480</v>
      </c>
      <c r="M2" s="22">
        <v>160</v>
      </c>
      <c r="N2" s="23">
        <v>5</v>
      </c>
      <c r="O2" s="24">
        <v>165</v>
      </c>
    </row>
    <row r="4" spans="1:17" x14ac:dyDescent="0.3">
      <c r="K4" s="8">
        <f>SUM(K2:K3)</f>
        <v>3</v>
      </c>
      <c r="L4" s="8">
        <f>SUM(L2:L3)</f>
        <v>480</v>
      </c>
      <c r="M4" s="7">
        <f>SUM(L4/K4)</f>
        <v>160</v>
      </c>
      <c r="N4" s="8">
        <f>SUM(N2:N3)</f>
        <v>5</v>
      </c>
      <c r="O4" s="12">
        <f>SUM(M4+N4)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_2"/>
    <protectedRange algorithmName="SHA-512" hashValue="ON39YdpmFHfN9f47KpiRvqrKx0V9+erV1CNkpWzYhW/Qyc6aT8rEyCrvauWSYGZK2ia3o7vd3akF07acHAFpOA==" saltValue="yVW9XmDwTqEnmpSGai0KYg==" spinCount="100000" sqref="E2:J2" name="Range1_4_2_1"/>
  </protectedRanges>
  <conditionalFormatting sqref="F2">
    <cfRule type="top10" dxfId="116" priority="5" rank="1"/>
  </conditionalFormatting>
  <conditionalFormatting sqref="H2">
    <cfRule type="top10" dxfId="115" priority="4" rank="1"/>
  </conditionalFormatting>
  <conditionalFormatting sqref="G2">
    <cfRule type="top10" dxfId="114" priority="2" rank="1"/>
  </conditionalFormatting>
  <conditionalFormatting sqref="I2">
    <cfRule type="top10" dxfId="113" priority="3" rank="1"/>
  </conditionalFormatting>
  <conditionalFormatting sqref="J2">
    <cfRule type="top10" dxfId="112" priority="1" rank="1"/>
  </conditionalFormatting>
  <conditionalFormatting sqref="E2">
    <cfRule type="top10" dxfId="111" priority="6" rank="1"/>
  </conditionalFormatting>
  <hyperlinks>
    <hyperlink ref="Q1" location="'Virginia Youth OD 2022'!A1" display="Back to Ranking" xr:uid="{D928E73C-9531-48C5-A6C2-3557DD9AF4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A1BDA-3A82-4322-B76D-52427E7799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4D5E-ED72-4B55-97F0-C1A4D09F0CE3}">
  <sheetPr codeName="Sheet4"/>
  <dimension ref="A1:Q27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25" t="s">
        <v>15</v>
      </c>
    </row>
    <row r="2" spans="1:17" x14ac:dyDescent="0.3">
      <c r="A2" s="14" t="s">
        <v>19</v>
      </c>
      <c r="B2" s="15" t="s">
        <v>22</v>
      </c>
      <c r="C2" s="16">
        <v>44733</v>
      </c>
      <c r="D2" s="17" t="s">
        <v>23</v>
      </c>
      <c r="E2" s="18">
        <v>188</v>
      </c>
      <c r="F2" s="18">
        <v>186</v>
      </c>
      <c r="G2" s="18">
        <v>191</v>
      </c>
      <c r="H2" s="18"/>
      <c r="I2" s="18"/>
      <c r="J2" s="18"/>
      <c r="K2" s="21">
        <v>3</v>
      </c>
      <c r="L2" s="21">
        <v>565</v>
      </c>
      <c r="M2" s="22">
        <v>188.33333333333334</v>
      </c>
      <c r="N2" s="23">
        <v>5</v>
      </c>
      <c r="O2" s="24">
        <v>193.33333333333334</v>
      </c>
    </row>
    <row r="3" spans="1:17" x14ac:dyDescent="0.3">
      <c r="A3" s="14" t="s">
        <v>19</v>
      </c>
      <c r="B3" s="15" t="s">
        <v>22</v>
      </c>
      <c r="C3" s="16">
        <v>44684</v>
      </c>
      <c r="D3" s="17" t="s">
        <v>23</v>
      </c>
      <c r="E3" s="18">
        <v>184</v>
      </c>
      <c r="F3" s="18">
        <v>173</v>
      </c>
      <c r="G3" s="18">
        <v>177</v>
      </c>
      <c r="H3" s="18"/>
      <c r="I3" s="18"/>
      <c r="J3" s="18"/>
      <c r="K3" s="21">
        <v>3</v>
      </c>
      <c r="L3" s="21">
        <v>534</v>
      </c>
      <c r="M3" s="22">
        <v>178</v>
      </c>
      <c r="N3" s="23">
        <v>5</v>
      </c>
      <c r="O3" s="24">
        <v>183</v>
      </c>
    </row>
    <row r="4" spans="1:17" x14ac:dyDescent="0.3">
      <c r="A4" s="14" t="s">
        <v>19</v>
      </c>
      <c r="B4" s="15" t="s">
        <v>22</v>
      </c>
      <c r="C4" s="16">
        <v>44698</v>
      </c>
      <c r="D4" s="17" t="s">
        <v>39</v>
      </c>
      <c r="E4" s="18">
        <v>194.001</v>
      </c>
      <c r="F4" s="18">
        <v>196</v>
      </c>
      <c r="G4" s="18">
        <v>190</v>
      </c>
      <c r="H4" s="18"/>
      <c r="I4" s="18"/>
      <c r="J4" s="18"/>
      <c r="K4" s="21">
        <v>3</v>
      </c>
      <c r="L4" s="21">
        <v>580.00099999999998</v>
      </c>
      <c r="M4" s="22">
        <v>193.33366666666666</v>
      </c>
      <c r="N4" s="23">
        <v>9</v>
      </c>
      <c r="O4" s="24">
        <v>202.33366666666666</v>
      </c>
    </row>
    <row r="6" spans="1:17" x14ac:dyDescent="0.3">
      <c r="K6" s="8">
        <f>SUM(K2:K5)</f>
        <v>9</v>
      </c>
      <c r="L6" s="8">
        <f>SUM(L2:L5)</f>
        <v>1679.001</v>
      </c>
      <c r="M6" s="7">
        <f>SUM(L6/K6)</f>
        <v>186.55566666666667</v>
      </c>
      <c r="N6" s="8">
        <f>SUM(N2:N5)</f>
        <v>19</v>
      </c>
      <c r="O6" s="12">
        <f>SUM(M6+N6)</f>
        <v>205.55566666666667</v>
      </c>
    </row>
    <row r="11" spans="1:17" ht="28.8" x14ac:dyDescent="0.3">
      <c r="A11" s="1" t="s">
        <v>0</v>
      </c>
      <c r="B11" s="2" t="s">
        <v>1</v>
      </c>
      <c r="C11" s="2" t="s">
        <v>2</v>
      </c>
      <c r="D11" s="3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L11" s="3" t="s">
        <v>11</v>
      </c>
      <c r="M11" s="5" t="s">
        <v>12</v>
      </c>
      <c r="N11" s="2" t="s">
        <v>13</v>
      </c>
      <c r="O11" s="6" t="s">
        <v>14</v>
      </c>
    </row>
    <row r="12" spans="1:17" x14ac:dyDescent="0.3">
      <c r="A12" s="14" t="s">
        <v>30</v>
      </c>
      <c r="B12" s="15" t="s">
        <v>22</v>
      </c>
      <c r="C12" s="16">
        <v>44761</v>
      </c>
      <c r="D12" s="17" t="s">
        <v>23</v>
      </c>
      <c r="E12" s="18">
        <v>185</v>
      </c>
      <c r="F12" s="18">
        <v>176</v>
      </c>
      <c r="G12" s="18">
        <v>185</v>
      </c>
      <c r="H12" s="18"/>
      <c r="I12" s="18"/>
      <c r="J12" s="18"/>
      <c r="K12" s="21">
        <v>3</v>
      </c>
      <c r="L12" s="21">
        <v>546</v>
      </c>
      <c r="M12" s="22">
        <v>182</v>
      </c>
      <c r="N12" s="23">
        <v>5</v>
      </c>
      <c r="O12" s="24">
        <v>187</v>
      </c>
    </row>
    <row r="13" spans="1:17" x14ac:dyDescent="0.3">
      <c r="A13" s="14" t="s">
        <v>30</v>
      </c>
      <c r="B13" s="15" t="s">
        <v>22</v>
      </c>
      <c r="C13" s="16">
        <v>44763</v>
      </c>
      <c r="D13" s="17" t="s">
        <v>23</v>
      </c>
      <c r="E13" s="18">
        <v>183</v>
      </c>
      <c r="F13" s="18">
        <v>179</v>
      </c>
      <c r="G13" s="18">
        <v>177</v>
      </c>
      <c r="H13" s="18">
        <v>179</v>
      </c>
      <c r="I13" s="18">
        <v>177</v>
      </c>
      <c r="J13" s="18">
        <v>175</v>
      </c>
      <c r="K13" s="21">
        <v>6</v>
      </c>
      <c r="L13" s="21">
        <v>1070</v>
      </c>
      <c r="M13" s="22">
        <v>178.33333333333334</v>
      </c>
      <c r="N13" s="23">
        <v>10</v>
      </c>
      <c r="O13" s="24">
        <v>188.33333333333334</v>
      </c>
    </row>
    <row r="14" spans="1:17" x14ac:dyDescent="0.3">
      <c r="A14" s="14" t="s">
        <v>30</v>
      </c>
      <c r="B14" s="15" t="s">
        <v>22</v>
      </c>
      <c r="C14" s="16">
        <v>44768</v>
      </c>
      <c r="D14" s="17" t="s">
        <v>23</v>
      </c>
      <c r="E14" s="18">
        <v>186</v>
      </c>
      <c r="F14" s="18">
        <v>179</v>
      </c>
      <c r="G14" s="18">
        <v>176</v>
      </c>
      <c r="H14" s="18"/>
      <c r="I14" s="18"/>
      <c r="J14" s="18"/>
      <c r="K14" s="21">
        <v>3</v>
      </c>
      <c r="L14" s="21">
        <v>541</v>
      </c>
      <c r="M14" s="22">
        <v>180.33333333333334</v>
      </c>
      <c r="N14" s="23">
        <v>5</v>
      </c>
      <c r="O14" s="24">
        <v>185.33333333333334</v>
      </c>
    </row>
    <row r="15" spans="1:17" x14ac:dyDescent="0.3">
      <c r="A15" s="14" t="s">
        <v>30</v>
      </c>
      <c r="B15" s="15" t="s">
        <v>22</v>
      </c>
      <c r="C15" s="16">
        <v>44775</v>
      </c>
      <c r="D15" s="17" t="s">
        <v>23</v>
      </c>
      <c r="E15" s="18">
        <v>185</v>
      </c>
      <c r="F15" s="18">
        <v>179</v>
      </c>
      <c r="G15" s="18">
        <v>187</v>
      </c>
      <c r="H15" s="18"/>
      <c r="I15" s="18"/>
      <c r="J15" s="18"/>
      <c r="K15" s="21">
        <v>3</v>
      </c>
      <c r="L15" s="21">
        <v>551</v>
      </c>
      <c r="M15" s="22">
        <v>183.66666666666666</v>
      </c>
      <c r="N15" s="23">
        <v>5</v>
      </c>
      <c r="O15" s="24">
        <v>188.66666666666666</v>
      </c>
    </row>
    <row r="16" spans="1:17" x14ac:dyDescent="0.3">
      <c r="A16" s="14" t="s">
        <v>30</v>
      </c>
      <c r="B16" s="15" t="s">
        <v>22</v>
      </c>
      <c r="C16" s="16">
        <v>44789</v>
      </c>
      <c r="D16" s="17" t="s">
        <v>31</v>
      </c>
      <c r="E16" s="18">
        <v>188</v>
      </c>
      <c r="F16" s="18">
        <v>189</v>
      </c>
      <c r="G16" s="18">
        <v>184</v>
      </c>
      <c r="H16" s="18"/>
      <c r="I16" s="18"/>
      <c r="J16" s="18"/>
      <c r="K16" s="21">
        <v>3</v>
      </c>
      <c r="L16" s="21">
        <v>561</v>
      </c>
      <c r="M16" s="22">
        <v>187</v>
      </c>
      <c r="N16" s="23">
        <v>5</v>
      </c>
      <c r="O16" s="24">
        <v>192</v>
      </c>
    </row>
    <row r="17" spans="1:15" x14ac:dyDescent="0.3">
      <c r="A17" s="14" t="s">
        <v>30</v>
      </c>
      <c r="B17" s="15" t="s">
        <v>40</v>
      </c>
      <c r="C17" s="16">
        <v>44782</v>
      </c>
      <c r="D17" s="17" t="s">
        <v>41</v>
      </c>
      <c r="E17" s="18">
        <v>182</v>
      </c>
      <c r="F17" s="18">
        <v>183</v>
      </c>
      <c r="G17" s="18">
        <v>179</v>
      </c>
      <c r="H17" s="18"/>
      <c r="I17" s="18"/>
      <c r="J17" s="18"/>
      <c r="K17" s="21">
        <v>3</v>
      </c>
      <c r="L17" s="21">
        <v>544</v>
      </c>
      <c r="M17" s="22">
        <v>181.33333333333334</v>
      </c>
      <c r="N17" s="23">
        <v>5</v>
      </c>
      <c r="O17" s="24">
        <v>186.33333333333334</v>
      </c>
    </row>
    <row r="18" spans="1:15" x14ac:dyDescent="0.3">
      <c r="A18" s="14" t="s">
        <v>30</v>
      </c>
      <c r="B18" s="15" t="s">
        <v>40</v>
      </c>
      <c r="C18" s="16">
        <v>44796</v>
      </c>
      <c r="D18" s="17" t="s">
        <v>41</v>
      </c>
      <c r="E18" s="18">
        <v>180</v>
      </c>
      <c r="F18" s="18">
        <v>189</v>
      </c>
      <c r="G18" s="18">
        <v>192</v>
      </c>
      <c r="H18" s="18"/>
      <c r="I18" s="18"/>
      <c r="J18" s="18"/>
      <c r="K18" s="21">
        <v>3</v>
      </c>
      <c r="L18" s="21">
        <v>561</v>
      </c>
      <c r="M18" s="22">
        <v>187</v>
      </c>
      <c r="N18" s="23">
        <v>5</v>
      </c>
      <c r="O18" s="24">
        <v>192</v>
      </c>
    </row>
    <row r="19" spans="1:15" x14ac:dyDescent="0.3">
      <c r="A19" s="14" t="s">
        <v>30</v>
      </c>
      <c r="B19" s="15" t="s">
        <v>40</v>
      </c>
      <c r="C19" s="16">
        <v>44803</v>
      </c>
      <c r="D19" s="17" t="s">
        <v>41</v>
      </c>
      <c r="E19" s="18">
        <v>188</v>
      </c>
      <c r="F19" s="18">
        <v>184</v>
      </c>
      <c r="G19" s="18">
        <v>187</v>
      </c>
      <c r="H19" s="18"/>
      <c r="I19" s="18"/>
      <c r="J19" s="18"/>
      <c r="K19" s="21">
        <v>3</v>
      </c>
      <c r="L19" s="21">
        <v>559</v>
      </c>
      <c r="M19" s="22">
        <v>186.33333333333334</v>
      </c>
      <c r="N19" s="23">
        <v>5</v>
      </c>
      <c r="O19" s="24">
        <v>191.33333333333334</v>
      </c>
    </row>
    <row r="20" spans="1:15" x14ac:dyDescent="0.3">
      <c r="A20" s="14" t="s">
        <v>30</v>
      </c>
      <c r="B20" s="15" t="s">
        <v>40</v>
      </c>
      <c r="C20" s="16">
        <v>44810</v>
      </c>
      <c r="D20" s="17" t="s">
        <v>41</v>
      </c>
      <c r="E20" s="18">
        <v>174</v>
      </c>
      <c r="F20" s="18">
        <v>181</v>
      </c>
      <c r="G20" s="18">
        <v>185</v>
      </c>
      <c r="H20" s="18"/>
      <c r="I20" s="18"/>
      <c r="J20" s="18"/>
      <c r="K20" s="21">
        <v>3</v>
      </c>
      <c r="L20" s="21">
        <v>540</v>
      </c>
      <c r="M20" s="22">
        <v>180</v>
      </c>
      <c r="N20" s="23">
        <v>5</v>
      </c>
      <c r="O20" s="24">
        <v>185</v>
      </c>
    </row>
    <row r="21" spans="1:15" x14ac:dyDescent="0.3">
      <c r="A21" s="14" t="s">
        <v>30</v>
      </c>
      <c r="B21" s="15" t="s">
        <v>42</v>
      </c>
      <c r="C21" s="16">
        <v>44824</v>
      </c>
      <c r="D21" s="17" t="s">
        <v>43</v>
      </c>
      <c r="E21" s="18">
        <v>188</v>
      </c>
      <c r="F21" s="18">
        <v>184</v>
      </c>
      <c r="G21" s="18">
        <v>185</v>
      </c>
      <c r="H21" s="18"/>
      <c r="I21" s="18"/>
      <c r="J21" s="18"/>
      <c r="K21" s="21">
        <v>3</v>
      </c>
      <c r="L21" s="21">
        <v>557</v>
      </c>
      <c r="M21" s="22">
        <v>185.66666666666666</v>
      </c>
      <c r="N21" s="23">
        <v>5</v>
      </c>
      <c r="O21" s="24">
        <v>190.66666666666666</v>
      </c>
    </row>
    <row r="22" spans="1:15" x14ac:dyDescent="0.3">
      <c r="A22" s="14" t="s">
        <v>30</v>
      </c>
      <c r="B22" s="15" t="s">
        <v>42</v>
      </c>
      <c r="C22" s="16">
        <v>44817</v>
      </c>
      <c r="D22" s="17" t="s">
        <v>43</v>
      </c>
      <c r="E22" s="18">
        <v>180</v>
      </c>
      <c r="F22" s="18">
        <v>175</v>
      </c>
      <c r="G22" s="18">
        <v>182</v>
      </c>
      <c r="H22" s="18"/>
      <c r="I22" s="18"/>
      <c r="J22" s="18"/>
      <c r="K22" s="21">
        <v>3</v>
      </c>
      <c r="L22" s="21">
        <v>537</v>
      </c>
      <c r="M22" s="22">
        <v>179</v>
      </c>
      <c r="N22" s="23">
        <v>5</v>
      </c>
      <c r="O22" s="24">
        <v>184</v>
      </c>
    </row>
    <row r="23" spans="1:15" x14ac:dyDescent="0.3">
      <c r="A23" s="40" t="s">
        <v>30</v>
      </c>
      <c r="B23" s="41" t="s">
        <v>42</v>
      </c>
      <c r="C23" s="42">
        <v>44814</v>
      </c>
      <c r="D23" s="40" t="s">
        <v>31</v>
      </c>
      <c r="E23" s="43">
        <v>185</v>
      </c>
      <c r="F23" s="43">
        <v>184</v>
      </c>
      <c r="G23" s="43">
        <v>180</v>
      </c>
      <c r="H23" s="43">
        <v>177</v>
      </c>
      <c r="I23" s="43">
        <v>172</v>
      </c>
      <c r="J23" s="43">
        <v>177</v>
      </c>
      <c r="K23" s="44">
        <f>COUNT(E23:J23)</f>
        <v>6</v>
      </c>
      <c r="L23" s="44">
        <f>SUM(E23:J23)</f>
        <v>1075</v>
      </c>
      <c r="M23" s="45">
        <f>IFERROR(L23/K23,0)</f>
        <v>179.16666666666666</v>
      </c>
      <c r="N23" s="43">
        <v>10</v>
      </c>
      <c r="O23" s="46">
        <f>SUM(M23+N23)</f>
        <v>189.16666666666666</v>
      </c>
    </row>
    <row r="24" spans="1:15" x14ac:dyDescent="0.3">
      <c r="A24" s="14" t="s">
        <v>29</v>
      </c>
      <c r="B24" s="15" t="s">
        <v>42</v>
      </c>
      <c r="C24" s="16">
        <v>44831</v>
      </c>
      <c r="D24" s="17" t="s">
        <v>23</v>
      </c>
      <c r="E24" s="18">
        <v>183</v>
      </c>
      <c r="F24" s="18">
        <v>175</v>
      </c>
      <c r="G24" s="18">
        <v>172</v>
      </c>
      <c r="H24" s="18"/>
      <c r="I24" s="18"/>
      <c r="J24" s="18"/>
      <c r="K24" s="21">
        <v>3</v>
      </c>
      <c r="L24" s="21">
        <f t="shared" ref="L24" si="0">SUM(E24:J24)</f>
        <v>530</v>
      </c>
      <c r="M24" s="22">
        <f t="shared" ref="M24" si="1">IFERROR(L24/K24,0)</f>
        <v>176.66666666666666</v>
      </c>
      <c r="N24" s="23">
        <v>5</v>
      </c>
      <c r="O24" s="24">
        <f t="shared" ref="O24" si="2">SUM(M24+N24)</f>
        <v>181.66666666666666</v>
      </c>
    </row>
    <row r="25" spans="1:15" x14ac:dyDescent="0.3">
      <c r="A25" s="14" t="s">
        <v>30</v>
      </c>
      <c r="B25" s="15" t="s">
        <v>42</v>
      </c>
      <c r="C25" s="16">
        <v>44849</v>
      </c>
      <c r="D25" s="17" t="s">
        <v>43</v>
      </c>
      <c r="E25" s="18">
        <v>170</v>
      </c>
      <c r="F25" s="18">
        <v>170</v>
      </c>
      <c r="G25" s="18">
        <v>169</v>
      </c>
      <c r="H25" s="18">
        <v>178</v>
      </c>
      <c r="I25" s="18">
        <v>187</v>
      </c>
      <c r="J25" s="18">
        <v>183</v>
      </c>
      <c r="K25" s="21">
        <v>6</v>
      </c>
      <c r="L25" s="21">
        <v>1057</v>
      </c>
      <c r="M25" s="22">
        <v>176.16666666666666</v>
      </c>
      <c r="N25" s="23">
        <v>10</v>
      </c>
      <c r="O25" s="24">
        <v>186.16666666666666</v>
      </c>
    </row>
    <row r="27" spans="1:15" x14ac:dyDescent="0.3">
      <c r="K27" s="8">
        <f>SUM(K12:K26)</f>
        <v>51</v>
      </c>
      <c r="L27" s="8">
        <f>SUM(L12:L26)</f>
        <v>9229</v>
      </c>
      <c r="M27" s="7">
        <f>SUM(L27/K27)</f>
        <v>180.9607843137255</v>
      </c>
      <c r="N27" s="8">
        <f>SUM(N12:N26)</f>
        <v>85</v>
      </c>
      <c r="O27" s="12">
        <f>SUM(M27+N27)</f>
        <v>265.96078431372553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C2" name="Range1_12_1"/>
    <protectedRange algorithmName="SHA-512" hashValue="ON39YdpmFHfN9f47KpiRvqrKx0V9+erV1CNkpWzYhW/Qyc6aT8rEyCrvauWSYGZK2ia3o7vd3akF07acHAFpOA==" saltValue="yVW9XmDwTqEnmpSGai0KYg==" spinCount="100000" sqref="E2:J2" name="Range1_17_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12:J12" name="Range1_27"/>
    <protectedRange algorithmName="SHA-512" hashValue="ON39YdpmFHfN9f47KpiRvqrKx0V9+erV1CNkpWzYhW/Qyc6aT8rEyCrvauWSYGZK2ia3o7vd3akF07acHAFpOA==" saltValue="yVW9XmDwTqEnmpSGai0KYg==" spinCount="100000" sqref="B12:C12" name="Range1_1_2_3"/>
    <protectedRange algorithmName="SHA-512" hashValue="ON39YdpmFHfN9f47KpiRvqrKx0V9+erV1CNkpWzYhW/Qyc6aT8rEyCrvauWSYGZK2ia3o7vd3akF07acHAFpOA==" saltValue="yVW9XmDwTqEnmpSGai0KYg==" spinCount="100000" sqref="D12" name="Range1_1_1_2_2"/>
    <protectedRange algorithmName="SHA-512" hashValue="ON39YdpmFHfN9f47KpiRvqrKx0V9+erV1CNkpWzYhW/Qyc6aT8rEyCrvauWSYGZK2ia3o7vd3akF07acHAFpOA==" saltValue="yVW9XmDwTqEnmpSGai0KYg==" spinCount="100000" sqref="E13:J13" name="Range1_30"/>
    <protectedRange algorithmName="SHA-512" hashValue="ON39YdpmFHfN9f47KpiRvqrKx0V9+erV1CNkpWzYhW/Qyc6aT8rEyCrvauWSYGZK2ia3o7vd3akF07acHAFpOA==" saltValue="yVW9XmDwTqEnmpSGai0KYg==" spinCount="100000" sqref="B13:C13" name="Range1_1_2_4"/>
    <protectedRange algorithmName="SHA-512" hashValue="ON39YdpmFHfN9f47KpiRvqrKx0V9+erV1CNkpWzYhW/Qyc6aT8rEyCrvauWSYGZK2ia3o7vd3akF07acHAFpOA==" saltValue="yVW9XmDwTqEnmpSGai0KYg==" spinCount="100000" sqref="D13" name="Range1_1_1_2_3"/>
    <protectedRange algorithmName="SHA-512" hashValue="ON39YdpmFHfN9f47KpiRvqrKx0V9+erV1CNkpWzYhW/Qyc6aT8rEyCrvauWSYGZK2ia3o7vd3akF07acHAFpOA==" saltValue="yVW9XmDwTqEnmpSGai0KYg==" spinCount="100000" sqref="E14:J14" name="Range1_17_1_1"/>
    <protectedRange algorithmName="SHA-512" hashValue="ON39YdpmFHfN9f47KpiRvqrKx0V9+erV1CNkpWzYhW/Qyc6aT8rEyCrvauWSYGZK2ia3o7vd3akF07acHAFpOA==" saltValue="yVW9XmDwTqEnmpSGai0KYg==" spinCount="100000" sqref="B14:C14" name="Range1_1_2_1"/>
    <protectedRange algorithmName="SHA-512" hashValue="ON39YdpmFHfN9f47KpiRvqrKx0V9+erV1CNkpWzYhW/Qyc6aT8rEyCrvauWSYGZK2ia3o7vd3akF07acHAFpOA==" saltValue="yVW9XmDwTqEnmpSGai0KYg==" spinCount="100000" sqref="D14" name="Range1_1_1_2_4"/>
    <protectedRange algorithmName="SHA-512" hashValue="ON39YdpmFHfN9f47KpiRvqrKx0V9+erV1CNkpWzYhW/Qyc6aT8rEyCrvauWSYGZK2ia3o7vd3akF07acHAFpOA==" saltValue="yVW9XmDwTqEnmpSGai0KYg==" spinCount="100000" sqref="E15:J15" name="Range1_32"/>
    <protectedRange algorithmName="SHA-512" hashValue="ON39YdpmFHfN9f47KpiRvqrKx0V9+erV1CNkpWzYhW/Qyc6aT8rEyCrvauWSYGZK2ia3o7vd3akF07acHAFpOA==" saltValue="yVW9XmDwTqEnmpSGai0KYg==" spinCount="100000" sqref="B15:C15" name="Range1_1_2_5"/>
    <protectedRange algorithmName="SHA-512" hashValue="ON39YdpmFHfN9f47KpiRvqrKx0V9+erV1CNkpWzYhW/Qyc6aT8rEyCrvauWSYGZK2ia3o7vd3akF07acHAFpOA==" saltValue="yVW9XmDwTqEnmpSGai0KYg==" spinCount="100000" sqref="D15" name="Range1_1_1_2_5"/>
    <protectedRange algorithmName="SHA-512" hashValue="ON39YdpmFHfN9f47KpiRvqrKx0V9+erV1CNkpWzYhW/Qyc6aT8rEyCrvauWSYGZK2ia3o7vd3akF07acHAFpOA==" saltValue="yVW9XmDwTqEnmpSGai0KYg==" spinCount="100000" sqref="C3" name="Range1_31"/>
    <protectedRange algorithmName="SHA-512" hashValue="ON39YdpmFHfN9f47KpiRvqrKx0V9+erV1CNkpWzYhW/Qyc6aT8rEyCrvauWSYGZK2ia3o7vd3akF07acHAFpOA==" saltValue="yVW9XmDwTqEnmpSGai0KYg==" spinCount="100000" sqref="E3:J3" name="Range1_32_1"/>
    <protectedRange algorithmName="SHA-512" hashValue="ON39YdpmFHfN9f47KpiRvqrKx0V9+erV1CNkpWzYhW/Qyc6aT8rEyCrvauWSYGZK2ia3o7vd3akF07acHAFpOA==" saltValue="yVW9XmDwTqEnmpSGai0KYg==" spinCount="100000" sqref="B3" name="Range1_1_2_5_1"/>
    <protectedRange algorithmName="SHA-512" hashValue="ON39YdpmFHfN9f47KpiRvqrKx0V9+erV1CNkpWzYhW/Qyc6aT8rEyCrvauWSYGZK2ia3o7vd3akF07acHAFpOA==" saltValue="yVW9XmDwTqEnmpSGai0KYg==" spinCount="100000" sqref="D3" name="Range1_1_1_2_5_1"/>
    <protectedRange algorithmName="SHA-512" hashValue="ON39YdpmFHfN9f47KpiRvqrKx0V9+erV1CNkpWzYhW/Qyc6aT8rEyCrvauWSYGZK2ia3o7vd3akF07acHAFpOA==" saltValue="yVW9XmDwTqEnmpSGai0KYg==" spinCount="100000" sqref="E16:J16" name="Range1_40"/>
    <protectedRange algorithmName="SHA-512" hashValue="ON39YdpmFHfN9f47KpiRvqrKx0V9+erV1CNkpWzYhW/Qyc6aT8rEyCrvauWSYGZK2ia3o7vd3akF07acHAFpOA==" saltValue="yVW9XmDwTqEnmpSGai0KYg==" spinCount="100000" sqref="B16:C16" name="Range1_1_2_8"/>
    <protectedRange algorithmName="SHA-512" hashValue="ON39YdpmFHfN9f47KpiRvqrKx0V9+erV1CNkpWzYhW/Qyc6aT8rEyCrvauWSYGZK2ia3o7vd3akF07acHAFpOA==" saltValue="yVW9XmDwTqEnmpSGai0KYg==" spinCount="100000" sqref="D16" name="Range1_1_1_2_7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17:J17" name="Range1_13_2"/>
    <protectedRange algorithmName="SHA-512" hashValue="ON39YdpmFHfN9f47KpiRvqrKx0V9+erV1CNkpWzYhW/Qyc6aT8rEyCrvauWSYGZK2ia3o7vd3akF07acHAFpOA==" saltValue="yVW9XmDwTqEnmpSGai0KYg==" spinCount="100000" sqref="B17:C17" name="Range1_1_2_1_3"/>
    <protectedRange algorithmName="SHA-512" hashValue="ON39YdpmFHfN9f47KpiRvqrKx0V9+erV1CNkpWzYhW/Qyc6aT8rEyCrvauWSYGZK2ia3o7vd3akF07acHAFpOA==" saltValue="yVW9XmDwTqEnmpSGai0KYg==" spinCount="100000" sqref="D17" name="Range1_1_1_2_1_3"/>
    <protectedRange algorithmName="SHA-512" hashValue="ON39YdpmFHfN9f47KpiRvqrKx0V9+erV1CNkpWzYhW/Qyc6aT8rEyCrvauWSYGZK2ia3o7vd3akF07acHAFpOA==" saltValue="yVW9XmDwTqEnmpSGai0KYg==" spinCount="100000" sqref="E18:J18" name="Range1_30_1"/>
    <protectedRange algorithmName="SHA-512" hashValue="ON39YdpmFHfN9f47KpiRvqrKx0V9+erV1CNkpWzYhW/Qyc6aT8rEyCrvauWSYGZK2ia3o7vd3akF07acHAFpOA==" saltValue="yVW9XmDwTqEnmpSGai0KYg==" spinCount="100000" sqref="B18:C18" name="Range1_1_2_4_1"/>
    <protectedRange algorithmName="SHA-512" hashValue="ON39YdpmFHfN9f47KpiRvqrKx0V9+erV1CNkpWzYhW/Qyc6aT8rEyCrvauWSYGZK2ia3o7vd3akF07acHAFpOA==" saltValue="yVW9XmDwTqEnmpSGai0KYg==" spinCount="100000" sqref="D18" name="Range1_1_1_2_3_1"/>
    <protectedRange algorithmName="SHA-512" hashValue="ON39YdpmFHfN9f47KpiRvqrKx0V9+erV1CNkpWzYhW/Qyc6aT8rEyCrvauWSYGZK2ia3o7vd3akF07acHAFpOA==" saltValue="yVW9XmDwTqEnmpSGai0KYg==" spinCount="100000" sqref="E19:J19" name="Range1_42"/>
    <protectedRange algorithmName="SHA-512" hashValue="ON39YdpmFHfN9f47KpiRvqrKx0V9+erV1CNkpWzYhW/Qyc6aT8rEyCrvauWSYGZK2ia3o7vd3akF07acHAFpOA==" saltValue="yVW9XmDwTqEnmpSGai0KYg==" spinCount="100000" sqref="B19:C19" name="Range1_1_2_6"/>
    <protectedRange algorithmName="SHA-512" hashValue="ON39YdpmFHfN9f47KpiRvqrKx0V9+erV1CNkpWzYhW/Qyc6aT8rEyCrvauWSYGZK2ia3o7vd3akF07acHAFpOA==" saltValue="yVW9XmDwTqEnmpSGai0KYg==" spinCount="100000" sqref="D19" name="Range1_1_1_2_6"/>
    <protectedRange algorithmName="SHA-512" hashValue="ON39YdpmFHfN9f47KpiRvqrKx0V9+erV1CNkpWzYhW/Qyc6aT8rEyCrvauWSYGZK2ia3o7vd3akF07acHAFpOA==" saltValue="yVW9XmDwTqEnmpSGai0KYg==" spinCount="100000" sqref="E20:J20" name="Range1_45"/>
    <protectedRange algorithmName="SHA-512" hashValue="ON39YdpmFHfN9f47KpiRvqrKx0V9+erV1CNkpWzYhW/Qyc6aT8rEyCrvauWSYGZK2ia3o7vd3akF07acHAFpOA==" saltValue="yVW9XmDwTqEnmpSGai0KYg==" spinCount="100000" sqref="B20:C20" name="Range1_1_2_7"/>
    <protectedRange algorithmName="SHA-512" hashValue="ON39YdpmFHfN9f47KpiRvqrKx0V9+erV1CNkpWzYhW/Qyc6aT8rEyCrvauWSYGZK2ia3o7vd3akF07acHAFpOA==" saltValue="yVW9XmDwTqEnmpSGai0KYg==" spinCount="100000" sqref="D20" name="Range1_1_1_2_9"/>
    <protectedRange algorithmName="SHA-512" hashValue="ON39YdpmFHfN9f47KpiRvqrKx0V9+erV1CNkpWzYhW/Qyc6aT8rEyCrvauWSYGZK2ia3o7vd3akF07acHAFpOA==" saltValue="yVW9XmDwTqEnmpSGai0KYg==" spinCount="100000" sqref="E21:J21" name="Range1_50"/>
    <protectedRange algorithmName="SHA-512" hashValue="ON39YdpmFHfN9f47KpiRvqrKx0V9+erV1CNkpWzYhW/Qyc6aT8rEyCrvauWSYGZK2ia3o7vd3akF07acHAFpOA==" saltValue="yVW9XmDwTqEnmpSGai0KYg==" spinCount="100000" sqref="B21:C21" name="Range1_1_2_11"/>
    <protectedRange algorithmName="SHA-512" hashValue="ON39YdpmFHfN9f47KpiRvqrKx0V9+erV1CNkpWzYhW/Qyc6aT8rEyCrvauWSYGZK2ia3o7vd3akF07acHAFpOA==" saltValue="yVW9XmDwTqEnmpSGai0KYg==" spinCount="100000" sqref="D21" name="Range1_1_1_2_11"/>
    <protectedRange algorithmName="SHA-512" hashValue="ON39YdpmFHfN9f47KpiRvqrKx0V9+erV1CNkpWzYhW/Qyc6aT8rEyCrvauWSYGZK2ia3o7vd3akF07acHAFpOA==" saltValue="yVW9XmDwTqEnmpSGai0KYg==" spinCount="100000" sqref="E22:J22" name="Range1_52"/>
    <protectedRange algorithmName="SHA-512" hashValue="ON39YdpmFHfN9f47KpiRvqrKx0V9+erV1CNkpWzYhW/Qyc6aT8rEyCrvauWSYGZK2ia3o7vd3akF07acHAFpOA==" saltValue="yVW9XmDwTqEnmpSGai0KYg==" spinCount="100000" sqref="B22:C22" name="Range1_1_2_9"/>
    <protectedRange algorithmName="SHA-512" hashValue="ON39YdpmFHfN9f47KpiRvqrKx0V9+erV1CNkpWzYhW/Qyc6aT8rEyCrvauWSYGZK2ia3o7vd3akF07acHAFpOA==" saltValue="yVW9XmDwTqEnmpSGai0KYg==" spinCount="100000" sqref="D22" name="Range1_1_1_2_10"/>
    <protectedRange algorithmName="SHA-512" hashValue="ON39YdpmFHfN9f47KpiRvqrKx0V9+erV1CNkpWzYhW/Qyc6aT8rEyCrvauWSYGZK2ia3o7vd3akF07acHAFpOA==" saltValue="yVW9XmDwTqEnmpSGai0KYg==" spinCount="100000" sqref="E24:J24 B24:C24" name="Range1_38_2"/>
    <protectedRange algorithmName="SHA-512" hashValue="ON39YdpmFHfN9f47KpiRvqrKx0V9+erV1CNkpWzYhW/Qyc6aT8rEyCrvauWSYGZK2ia3o7vd3akF07acHAFpOA==" saltValue="yVW9XmDwTqEnmpSGai0KYg==" spinCount="100000" sqref="D24" name="Range1_1_30_2"/>
    <protectedRange algorithmName="SHA-512" hashValue="ON39YdpmFHfN9f47KpiRvqrKx0V9+erV1CNkpWzYhW/Qyc6aT8rEyCrvauWSYGZK2ia3o7vd3akF07acHAFpOA==" saltValue="yVW9XmDwTqEnmpSGai0KYg==" spinCount="100000" sqref="E25:J25" name="Range1_32_1_1"/>
    <protectedRange algorithmName="SHA-512" hashValue="ON39YdpmFHfN9f47KpiRvqrKx0V9+erV1CNkpWzYhW/Qyc6aT8rEyCrvauWSYGZK2ia3o7vd3akF07acHAFpOA==" saltValue="yVW9XmDwTqEnmpSGai0KYg==" spinCount="100000" sqref="B25:C25" name="Range1_1_2_3_1"/>
    <protectedRange algorithmName="SHA-512" hashValue="ON39YdpmFHfN9f47KpiRvqrKx0V9+erV1CNkpWzYhW/Qyc6aT8rEyCrvauWSYGZK2ia3o7vd3akF07acHAFpOA==" saltValue="yVW9XmDwTqEnmpSGai0KYg==" spinCount="100000" sqref="D25" name="Range1_1_1_2_1_1"/>
  </protectedRanges>
  <conditionalFormatting sqref="F2">
    <cfRule type="top10" dxfId="110" priority="113" rank="1"/>
  </conditionalFormatting>
  <conditionalFormatting sqref="G2">
    <cfRule type="top10" dxfId="109" priority="114" rank="1"/>
  </conditionalFormatting>
  <conditionalFormatting sqref="H2">
    <cfRule type="top10" dxfId="108" priority="115" rank="1"/>
  </conditionalFormatting>
  <conditionalFormatting sqref="I2">
    <cfRule type="top10" dxfId="107" priority="116" rank="1"/>
  </conditionalFormatting>
  <conditionalFormatting sqref="J2">
    <cfRule type="top10" dxfId="106" priority="117" rank="1"/>
  </conditionalFormatting>
  <conditionalFormatting sqref="E2">
    <cfRule type="top10" dxfId="105" priority="118" rank="1"/>
  </conditionalFormatting>
  <conditionalFormatting sqref="E2:J2">
    <cfRule type="cellIs" dxfId="104" priority="112" operator="equal">
      <formula>200</formula>
    </cfRule>
  </conditionalFormatting>
  <conditionalFormatting sqref="F12">
    <cfRule type="top10" dxfId="103" priority="99" rank="1"/>
  </conditionalFormatting>
  <conditionalFormatting sqref="G12">
    <cfRule type="top10" dxfId="102" priority="100" rank="1"/>
  </conditionalFormatting>
  <conditionalFormatting sqref="H12">
    <cfRule type="top10" dxfId="101" priority="101" rank="1"/>
  </conditionalFormatting>
  <conditionalFormatting sqref="I12">
    <cfRule type="top10" dxfId="100" priority="102" rank="1"/>
  </conditionalFormatting>
  <conditionalFormatting sqref="J12">
    <cfRule type="top10" dxfId="99" priority="103" rank="1"/>
  </conditionalFormatting>
  <conditionalFormatting sqref="E12">
    <cfRule type="top10" dxfId="98" priority="104" rank="1"/>
  </conditionalFormatting>
  <conditionalFormatting sqref="E12:J12">
    <cfRule type="cellIs" dxfId="97" priority="98" operator="equal">
      <formula>200</formula>
    </cfRule>
  </conditionalFormatting>
  <conditionalFormatting sqref="F13">
    <cfRule type="top10" dxfId="96" priority="92" rank="1"/>
  </conditionalFormatting>
  <conditionalFormatting sqref="G13">
    <cfRule type="top10" dxfId="95" priority="93" rank="1"/>
  </conditionalFormatting>
  <conditionalFormatting sqref="H13">
    <cfRule type="top10" dxfId="94" priority="94" rank="1"/>
  </conditionalFormatting>
  <conditionalFormatting sqref="I13">
    <cfRule type="top10" dxfId="93" priority="95" rank="1"/>
  </conditionalFormatting>
  <conditionalFormatting sqref="J13">
    <cfRule type="top10" dxfId="92" priority="96" rank="1"/>
  </conditionalFormatting>
  <conditionalFormatting sqref="E13">
    <cfRule type="top10" dxfId="91" priority="97" rank="1"/>
  </conditionalFormatting>
  <conditionalFormatting sqref="E13:J13">
    <cfRule type="cellIs" dxfId="90" priority="91" operator="equal">
      <formula>200</formula>
    </cfRule>
  </conditionalFormatting>
  <conditionalFormatting sqref="F14">
    <cfRule type="top10" dxfId="89" priority="85" rank="1"/>
  </conditionalFormatting>
  <conditionalFormatting sqref="G14">
    <cfRule type="top10" dxfId="88" priority="86" rank="1"/>
  </conditionalFormatting>
  <conditionalFormatting sqref="H14">
    <cfRule type="top10" dxfId="87" priority="87" rank="1"/>
  </conditionalFormatting>
  <conditionalFormatting sqref="I14">
    <cfRule type="top10" dxfId="86" priority="88" rank="1"/>
  </conditionalFormatting>
  <conditionalFormatting sqref="J14">
    <cfRule type="top10" dxfId="85" priority="89" rank="1"/>
  </conditionalFormatting>
  <conditionalFormatting sqref="E14">
    <cfRule type="top10" dxfId="84" priority="90" rank="1"/>
  </conditionalFormatting>
  <conditionalFormatting sqref="E14:J14">
    <cfRule type="cellIs" dxfId="83" priority="84" operator="equal">
      <formula>200</formula>
    </cfRule>
  </conditionalFormatting>
  <conditionalFormatting sqref="F15">
    <cfRule type="top10" dxfId="82" priority="78" rank="1"/>
  </conditionalFormatting>
  <conditionalFormatting sqref="G15">
    <cfRule type="top10" dxfId="81" priority="79" rank="1"/>
  </conditionalFormatting>
  <conditionalFormatting sqref="H15">
    <cfRule type="top10" dxfId="80" priority="80" rank="1"/>
  </conditionalFormatting>
  <conditionalFormatting sqref="I15">
    <cfRule type="top10" dxfId="79" priority="81" rank="1"/>
  </conditionalFormatting>
  <conditionalFormatting sqref="J15">
    <cfRule type="top10" dxfId="78" priority="82" rank="1"/>
  </conditionalFormatting>
  <conditionalFormatting sqref="E15">
    <cfRule type="top10" dxfId="77" priority="83" rank="1"/>
  </conditionalFormatting>
  <conditionalFormatting sqref="E15:J15">
    <cfRule type="cellIs" dxfId="76" priority="77" operator="equal">
      <formula>200</formula>
    </cfRule>
  </conditionalFormatting>
  <conditionalFormatting sqref="F3">
    <cfRule type="top10" dxfId="75" priority="71" rank="1"/>
  </conditionalFormatting>
  <conditionalFormatting sqref="G3">
    <cfRule type="top10" dxfId="74" priority="72" rank="1"/>
  </conditionalFormatting>
  <conditionalFormatting sqref="H3">
    <cfRule type="top10" dxfId="73" priority="73" rank="1"/>
  </conditionalFormatting>
  <conditionalFormatting sqref="I3">
    <cfRule type="top10" dxfId="72" priority="74" rank="1"/>
  </conditionalFormatting>
  <conditionalFormatting sqref="J3">
    <cfRule type="top10" dxfId="71" priority="75" rank="1"/>
  </conditionalFormatting>
  <conditionalFormatting sqref="E3">
    <cfRule type="top10" dxfId="70" priority="76" rank="1"/>
  </conditionalFormatting>
  <conditionalFormatting sqref="E3:J3">
    <cfRule type="cellIs" dxfId="69" priority="70" operator="equal">
      <formula>200</formula>
    </cfRule>
  </conditionalFormatting>
  <conditionalFormatting sqref="F16">
    <cfRule type="top10" dxfId="68" priority="64" rank="1"/>
  </conditionalFormatting>
  <conditionalFormatting sqref="G16">
    <cfRule type="top10" dxfId="67" priority="65" rank="1"/>
  </conditionalFormatting>
  <conditionalFormatting sqref="H16">
    <cfRule type="top10" dxfId="66" priority="66" rank="1"/>
  </conditionalFormatting>
  <conditionalFormatting sqref="I16">
    <cfRule type="top10" dxfId="65" priority="67" rank="1"/>
  </conditionalFormatting>
  <conditionalFormatting sqref="J16">
    <cfRule type="top10" dxfId="64" priority="68" rank="1"/>
  </conditionalFormatting>
  <conditionalFormatting sqref="E16">
    <cfRule type="top10" dxfId="63" priority="69" rank="1"/>
  </conditionalFormatting>
  <conditionalFormatting sqref="E16:J16">
    <cfRule type="cellIs" dxfId="62" priority="63" operator="equal">
      <formula>200</formula>
    </cfRule>
  </conditionalFormatting>
  <conditionalFormatting sqref="J4">
    <cfRule type="top10" dxfId="61" priority="57" rank="1"/>
  </conditionalFormatting>
  <conditionalFormatting sqref="I4">
    <cfRule type="top10" dxfId="60" priority="58" rank="1"/>
  </conditionalFormatting>
  <conditionalFormatting sqref="H4">
    <cfRule type="top10" dxfId="59" priority="59" rank="1"/>
  </conditionalFormatting>
  <conditionalFormatting sqref="G4">
    <cfRule type="top10" dxfId="58" priority="60" rank="1"/>
  </conditionalFormatting>
  <conditionalFormatting sqref="F4">
    <cfRule type="top10" dxfId="57" priority="61" rank="1"/>
  </conditionalFormatting>
  <conditionalFormatting sqref="E4">
    <cfRule type="top10" dxfId="56" priority="62" rank="1"/>
  </conditionalFormatting>
  <conditionalFormatting sqref="F17">
    <cfRule type="top10" dxfId="55" priority="51" rank="1"/>
  </conditionalFormatting>
  <conditionalFormatting sqref="G17">
    <cfRule type="top10" dxfId="54" priority="52" rank="1"/>
  </conditionalFormatting>
  <conditionalFormatting sqref="H17">
    <cfRule type="top10" dxfId="53" priority="53" rank="1"/>
  </conditionalFormatting>
  <conditionalFormatting sqref="I17">
    <cfRule type="top10" dxfId="52" priority="54" rank="1"/>
  </conditionalFormatting>
  <conditionalFormatting sqref="J17">
    <cfRule type="top10" dxfId="51" priority="55" rank="1"/>
  </conditionalFormatting>
  <conditionalFormatting sqref="E17">
    <cfRule type="top10" dxfId="50" priority="56" rank="1"/>
  </conditionalFormatting>
  <conditionalFormatting sqref="E17:J17">
    <cfRule type="cellIs" dxfId="49" priority="50" operator="equal">
      <formula>200</formula>
    </cfRule>
  </conditionalFormatting>
  <conditionalFormatting sqref="F18">
    <cfRule type="top10" dxfId="48" priority="44" rank="1"/>
  </conditionalFormatting>
  <conditionalFormatting sqref="G18">
    <cfRule type="top10" dxfId="47" priority="45" rank="1"/>
  </conditionalFormatting>
  <conditionalFormatting sqref="H18">
    <cfRule type="top10" dxfId="46" priority="46" rank="1"/>
  </conditionalFormatting>
  <conditionalFormatting sqref="I18">
    <cfRule type="top10" dxfId="45" priority="47" rank="1"/>
  </conditionalFormatting>
  <conditionalFormatting sqref="J18">
    <cfRule type="top10" dxfId="44" priority="48" rank="1"/>
  </conditionalFormatting>
  <conditionalFormatting sqref="E18">
    <cfRule type="top10" dxfId="43" priority="49" rank="1"/>
  </conditionalFormatting>
  <conditionalFormatting sqref="E18:J18">
    <cfRule type="cellIs" dxfId="42" priority="43" operator="equal">
      <formula>200</formula>
    </cfRule>
  </conditionalFormatting>
  <conditionalFormatting sqref="F19">
    <cfRule type="top10" dxfId="41" priority="37" rank="1"/>
  </conditionalFormatting>
  <conditionalFormatting sqref="G19">
    <cfRule type="top10" dxfId="40" priority="38" rank="1"/>
  </conditionalFormatting>
  <conditionalFormatting sqref="H19">
    <cfRule type="top10" dxfId="39" priority="39" rank="1"/>
  </conditionalFormatting>
  <conditionalFormatting sqref="I19">
    <cfRule type="top10" dxfId="38" priority="40" rank="1"/>
  </conditionalFormatting>
  <conditionalFormatting sqref="J19">
    <cfRule type="top10" dxfId="37" priority="41" rank="1"/>
  </conditionalFormatting>
  <conditionalFormatting sqref="E19">
    <cfRule type="top10" dxfId="36" priority="42" rank="1"/>
  </conditionalFormatting>
  <conditionalFormatting sqref="E19:J19">
    <cfRule type="cellIs" dxfId="35" priority="36" operator="equal">
      <formula>200</formula>
    </cfRule>
  </conditionalFormatting>
  <conditionalFormatting sqref="F20">
    <cfRule type="top10" dxfId="34" priority="30" rank="1"/>
  </conditionalFormatting>
  <conditionalFormatting sqref="G20">
    <cfRule type="top10" dxfId="33" priority="31" rank="1"/>
  </conditionalFormatting>
  <conditionalFormatting sqref="H20">
    <cfRule type="top10" dxfId="32" priority="32" rank="1"/>
  </conditionalFormatting>
  <conditionalFormatting sqref="I20">
    <cfRule type="top10" dxfId="31" priority="33" rank="1"/>
  </conditionalFormatting>
  <conditionalFormatting sqref="J20">
    <cfRule type="top10" dxfId="30" priority="34" rank="1"/>
  </conditionalFormatting>
  <conditionalFormatting sqref="E20">
    <cfRule type="top10" dxfId="29" priority="35" rank="1"/>
  </conditionalFormatting>
  <conditionalFormatting sqref="E20:J20">
    <cfRule type="cellIs" dxfId="28" priority="29" operator="equal">
      <formula>200</formula>
    </cfRule>
  </conditionalFormatting>
  <conditionalFormatting sqref="F21">
    <cfRule type="top10" dxfId="27" priority="23" rank="1"/>
  </conditionalFormatting>
  <conditionalFormatting sqref="G21">
    <cfRule type="top10" dxfId="26" priority="24" rank="1"/>
  </conditionalFormatting>
  <conditionalFormatting sqref="H21">
    <cfRule type="top10" dxfId="25" priority="25" rank="1"/>
  </conditionalFormatting>
  <conditionalFormatting sqref="I21">
    <cfRule type="top10" dxfId="24" priority="26" rank="1"/>
  </conditionalFormatting>
  <conditionalFormatting sqref="J21">
    <cfRule type="top10" dxfId="23" priority="27" rank="1"/>
  </conditionalFormatting>
  <conditionalFormatting sqref="E21">
    <cfRule type="top10" dxfId="22" priority="28" rank="1"/>
  </conditionalFormatting>
  <conditionalFormatting sqref="E21:J21">
    <cfRule type="cellIs" dxfId="21" priority="22" operator="equal">
      <formula>200</formula>
    </cfRule>
  </conditionalFormatting>
  <conditionalFormatting sqref="F22">
    <cfRule type="top10" dxfId="20" priority="16" rank="1"/>
  </conditionalFormatting>
  <conditionalFormatting sqref="G22">
    <cfRule type="top10" dxfId="19" priority="17" rank="1"/>
  </conditionalFormatting>
  <conditionalFormatting sqref="H22">
    <cfRule type="top10" dxfId="18" priority="18" rank="1"/>
  </conditionalFormatting>
  <conditionalFormatting sqref="I22">
    <cfRule type="top10" dxfId="17" priority="19" rank="1"/>
  </conditionalFormatting>
  <conditionalFormatting sqref="J22">
    <cfRule type="top10" dxfId="16" priority="20" rank="1"/>
  </conditionalFormatting>
  <conditionalFormatting sqref="E22">
    <cfRule type="top10" dxfId="15" priority="21" rank="1"/>
  </conditionalFormatting>
  <conditionalFormatting sqref="E22:J22">
    <cfRule type="cellIs" dxfId="14" priority="15" operator="equal">
      <formula>200</formula>
    </cfRule>
  </conditionalFormatting>
  <conditionalFormatting sqref="E23:J23">
    <cfRule type="cellIs" dxfId="13" priority="14" stopIfTrue="1" operator="equal">
      <formula>200</formula>
    </cfRule>
  </conditionalFormatting>
  <conditionalFormatting sqref="E24">
    <cfRule type="top10" dxfId="12" priority="8" rank="1"/>
  </conditionalFormatting>
  <conditionalFormatting sqref="F24">
    <cfRule type="top10" dxfId="11" priority="9" rank="1"/>
  </conditionalFormatting>
  <conditionalFormatting sqref="G24">
    <cfRule type="top10" dxfId="10" priority="10" rank="1"/>
  </conditionalFormatting>
  <conditionalFormatting sqref="H24">
    <cfRule type="top10" dxfId="9" priority="11" rank="1"/>
  </conditionalFormatting>
  <conditionalFormatting sqref="I24">
    <cfRule type="top10" dxfId="8" priority="12" rank="1"/>
  </conditionalFormatting>
  <conditionalFormatting sqref="J24">
    <cfRule type="top10" dxfId="7" priority="13" rank="1"/>
  </conditionalFormatting>
  <conditionalFormatting sqref="F25">
    <cfRule type="top10" dxfId="6" priority="2" rank="1"/>
  </conditionalFormatting>
  <conditionalFormatting sqref="G25">
    <cfRule type="top10" dxfId="5" priority="3" rank="1"/>
  </conditionalFormatting>
  <conditionalFormatting sqref="H25">
    <cfRule type="top10" dxfId="4" priority="4" rank="1"/>
  </conditionalFormatting>
  <conditionalFormatting sqref="I25">
    <cfRule type="top10" dxfId="3" priority="5" rank="1"/>
  </conditionalFormatting>
  <conditionalFormatting sqref="J25">
    <cfRule type="top10" dxfId="2" priority="6" rank="1"/>
  </conditionalFormatting>
  <conditionalFormatting sqref="E25">
    <cfRule type="top10" dxfId="1" priority="7" rank="1"/>
  </conditionalFormatting>
  <conditionalFormatting sqref="E25:J25">
    <cfRule type="cellIs" dxfId="0" priority="1" operator="equal">
      <formula>200</formula>
    </cfRule>
  </conditionalFormatting>
  <dataValidations count="1">
    <dataValidation type="list" allowBlank="1" showInputMessage="1" showErrorMessage="1" sqref="B23" xr:uid="{FBB761B8-DD37-415E-ACF8-B782F0B2E406}">
      <formula1>"*Rylee Dockery"</formula1>
    </dataValidation>
  </dataValidations>
  <hyperlinks>
    <hyperlink ref="Q1" location="'Virginia Youth OD 2022'!A1" display="Back to Ranking" xr:uid="{ED17B6ED-C26E-4E2E-92DB-82BC2C545A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8B1ACB-7829-48E0-B3C4-87B5313E803F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Virginia Youth OD 2022</vt:lpstr>
      <vt:lpstr>Cason Buckley</vt:lpstr>
      <vt:lpstr>Pierce Rorer</vt:lpstr>
      <vt:lpstr>Colton Buckley</vt:lpstr>
      <vt:lpstr>Rylee Dockery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2022-02-19T19:27:22Z</cp:lastPrinted>
  <dcterms:created xsi:type="dcterms:W3CDTF">2020-01-30T01:18:37Z</dcterms:created>
  <dcterms:modified xsi:type="dcterms:W3CDTF">2022-10-19T19:42:26Z</dcterms:modified>
</cp:coreProperties>
</file>